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workbookProtection workbookPassword="C686" lockStructure="1"/>
  <bookViews>
    <workbookView xWindow="2790" yWindow="-165" windowWidth="17310" windowHeight="11730"/>
  </bookViews>
  <sheets>
    <sheet name="Eingabe_Kunde" sheetId="1" r:id="rId1"/>
    <sheet name="Probenannahme" sheetId="6" state="hidden" r:id="rId2"/>
    <sheet name="Vorgabewerte" sheetId="3" state="hidden" r:id="rId3"/>
    <sheet name="Daten" sheetId="4" state="hidden" r:id="rId4"/>
  </sheets>
  <definedNames>
    <definedName name="_xlnm._FilterDatabase" localSheetId="2" hidden="1">Vorgabewerte!$A$4:$B$4</definedName>
    <definedName name="Anbaujahr" localSheetId="1">Probenannahme!$B$34</definedName>
    <definedName name="Anbaujahr">Eingabe_Kunde!$B$34</definedName>
    <definedName name="Angaben_bei_Neukunden" localSheetId="1">Probenannahme!$B$22</definedName>
    <definedName name="Angaben_bei_Neukunden">Eingabe_Kunde!$B$22</definedName>
    <definedName name="AnzProben" localSheetId="1">Probenannahme!$D$42</definedName>
    <definedName name="AnzProben">Eingabe_Kunde!$D$42</definedName>
    <definedName name="Bemerkung" localSheetId="1">Probenannahme!$B$44</definedName>
    <definedName name="Bemerkung">Eingabe_Kunde!$B$44</definedName>
    <definedName name="DatumPN" localSheetId="1">Probenannahme!$B$47</definedName>
    <definedName name="DatumPN">Eingabe_Kunde!$B$47</definedName>
    <definedName name="_xlnm.Print_Area" localSheetId="0">Eingabe_Kunde!$A$1:$F$53</definedName>
    <definedName name="_xlnm.Print_Area" localSheetId="1">Probenannahme!$A$1:$F$57</definedName>
    <definedName name="Feldblock" localSheetId="1">Probenannahme!$D$38</definedName>
    <definedName name="Feldblock">Eingabe_Kunde!$D$38</definedName>
    <definedName name="Flaeche" localSheetId="1">Probenannahme!$B$42</definedName>
    <definedName name="Flaeche">Eingabe_Kunde!$B$42</definedName>
    <definedName name="Gründe">Vorgabewerte!$K$5:$K$8</definedName>
    <definedName name="Jahre">Vorgabewerte!$M$5:$M$12</definedName>
    <definedName name="Kiste" localSheetId="1">Probenannahme!$F$42</definedName>
    <definedName name="Kiste">Eingabe_Kunde!$F$42</definedName>
    <definedName name="KistenNr" localSheetId="1">Probenannahme!$F$42</definedName>
    <definedName name="KistenNr">Eingabe_Kunde!$F$42</definedName>
    <definedName name="Kreis" localSheetId="1">Probenannahme!$D$30</definedName>
    <definedName name="Kreis">Eingabe_Kunde!$D$30</definedName>
    <definedName name="Kreise">Vorgabewerte!$G$5:$G$13</definedName>
    <definedName name="Kundenliste">Vorgabewerte!$A$6:$B$131</definedName>
    <definedName name="Kundennummer" localSheetId="1">Probenannahme!$E$20</definedName>
    <definedName name="Kundennummer">Eingabe_Kunde!$E$20</definedName>
    <definedName name="LetztesJahr" localSheetId="1">Probenannahme!$D$34</definedName>
    <definedName name="LetztesJahr">Eingabe_Kunde!$D$34</definedName>
    <definedName name="letztNAnbau" localSheetId="1">Probenannahme!$C$36</definedName>
    <definedName name="letztNAnbau">Eingabe_Kunde!$C$36</definedName>
    <definedName name="NSorte" localSheetId="1">Probenannahme!$F$36</definedName>
    <definedName name="NSorte">Eingabe_Kunde!$F$36</definedName>
    <definedName name="Probenehmer" localSheetId="1">Probenannahme!$D$47</definedName>
    <definedName name="Probenehmer">Eingabe_Kunde!$D$47</definedName>
    <definedName name="ProbenehmerListe">Vorgabewerte!$S$5:$S$167</definedName>
    <definedName name="Regionaldienst" localSheetId="1">Probenannahme!$B$30</definedName>
    <definedName name="Regionaldienst">Eingabe_Kunde!$B$30</definedName>
    <definedName name="Regionaldienste">Vorgabewerte!$D$5:$E$9</definedName>
    <definedName name="Schlag" localSheetId="1">Probenannahme!$B$38</definedName>
    <definedName name="Schlag">Eingabe_Kunde!$B$38</definedName>
    <definedName name="SchlagAlt" localSheetId="1">Probenannahme!$B$40</definedName>
    <definedName name="SchlagAlt">Eingabe_Kunde!$B$40</definedName>
    <definedName name="SchlagbezAlt" localSheetId="1">Probenannahme!$B$40</definedName>
    <definedName name="SchlagbezAlt">Eingabe_Kunde!$B$40</definedName>
    <definedName name="Untersuchungsgrund" localSheetId="1">Probenannahme!$D$32</definedName>
    <definedName name="Untersuchungsgrund">Eingabe_Kunde!$D$32</definedName>
    <definedName name="Verwendungszweck" localSheetId="1">Probenannahme!$B$32</definedName>
    <definedName name="Verwendungszweck">Eingabe_Kunde!$B$32</definedName>
    <definedName name="Vorjahre">Vorgabewerte!$O$5:$O$30</definedName>
    <definedName name="Zwecke">Vorgabewerte!$I$5:$I$10</definedName>
  </definedNames>
  <calcPr calcId="145621"/>
</workbook>
</file>

<file path=xl/calcChain.xml><?xml version="1.0" encoding="utf-8"?>
<calcChain xmlns="http://schemas.openxmlformats.org/spreadsheetml/2006/main">
  <c r="D42" i="1" l="1"/>
  <c r="M7" i="3" l="1"/>
  <c r="F42" i="1" l="1"/>
  <c r="B20" i="1" l="1"/>
  <c r="D47" i="6" l="1"/>
  <c r="B47" i="6"/>
  <c r="B42" i="6"/>
  <c r="B40" i="6"/>
  <c r="B38" i="6"/>
  <c r="D38" i="6"/>
  <c r="F36" i="6"/>
  <c r="C36" i="6"/>
  <c r="B34" i="6"/>
  <c r="D34" i="6"/>
  <c r="D32" i="6"/>
  <c r="B32" i="6"/>
  <c r="D30" i="6"/>
  <c r="B30" i="6"/>
  <c r="E20" i="6"/>
  <c r="B20" i="6" l="1"/>
  <c r="Q2" i="4" l="1"/>
  <c r="P2" i="4"/>
  <c r="M2" i="4"/>
  <c r="L2" i="4"/>
  <c r="K2" i="4"/>
  <c r="J2" i="4"/>
  <c r="I2" i="4"/>
  <c r="H2" i="4"/>
  <c r="G2" i="4"/>
  <c r="F2" i="4"/>
  <c r="E2" i="4"/>
  <c r="D2" i="4"/>
  <c r="C2" i="4"/>
  <c r="B2" i="4"/>
  <c r="A2" i="4"/>
  <c r="O6" i="3"/>
  <c r="O7" i="3" s="1"/>
  <c r="O8" i="3" s="1"/>
  <c r="O9" i="3" s="1"/>
  <c r="O10" i="3" s="1"/>
  <c r="O11" i="3" s="1"/>
  <c r="O12" i="3" s="1"/>
  <c r="O13" i="3" s="1"/>
  <c r="O14" i="3" s="1"/>
  <c r="O15" i="3" s="1"/>
  <c r="O16" i="3" s="1"/>
  <c r="O17" i="3" s="1"/>
  <c r="O18" i="3" s="1"/>
  <c r="O19" i="3" s="1"/>
  <c r="O20" i="3" s="1"/>
  <c r="O21" i="3" s="1"/>
  <c r="O22" i="3" s="1"/>
  <c r="O23" i="3" s="1"/>
  <c r="O24" i="3" s="1"/>
  <c r="O25" i="3" s="1"/>
  <c r="M8" i="3"/>
  <c r="M9" i="3" s="1"/>
  <c r="M10" i="3" s="1"/>
  <c r="M11" i="3" s="1"/>
  <c r="N2" i="4" l="1"/>
  <c r="D42" i="6"/>
  <c r="O2" i="4" l="1"/>
  <c r="F42" i="6"/>
</calcChain>
</file>

<file path=xl/comments1.xml><?xml version="1.0" encoding="utf-8"?>
<comments xmlns="http://schemas.openxmlformats.org/spreadsheetml/2006/main">
  <authors>
    <author>Thiesen</author>
  </authors>
  <commentList>
    <comment ref="A22" authorId="0">
      <text>
        <r>
          <rPr>
            <b/>
            <sz val="8"/>
            <color indexed="81"/>
            <rFont val="Tahoma"/>
            <family val="2"/>
          </rPr>
          <t>Name, Adresse, Mail, Telefon</t>
        </r>
      </text>
    </comment>
  </commentList>
</comments>
</file>

<file path=xl/comments2.xml><?xml version="1.0" encoding="utf-8"?>
<comments xmlns="http://schemas.openxmlformats.org/spreadsheetml/2006/main">
  <authors>
    <author>Thiesen</author>
  </authors>
  <commentList>
    <comment ref="D20" authorId="0">
      <text>
        <r>
          <rPr>
            <b/>
            <sz val="8"/>
            <color indexed="81"/>
            <rFont val="Tahoma"/>
            <family val="2"/>
          </rPr>
          <t>Auswahl aus Lallf-Kunden Stand April 2022</t>
        </r>
      </text>
    </comment>
    <comment ref="A22" authorId="0">
      <text>
        <r>
          <rPr>
            <b/>
            <sz val="8"/>
            <color indexed="81"/>
            <rFont val="Tahoma"/>
            <family val="2"/>
          </rPr>
          <t>Name, Adresse, Mail, Telefon</t>
        </r>
      </text>
    </comment>
  </commentList>
</comments>
</file>

<file path=xl/sharedStrings.xml><?xml version="1.0" encoding="utf-8"?>
<sst xmlns="http://schemas.openxmlformats.org/spreadsheetml/2006/main" count="565" uniqueCount="523">
  <si>
    <t>Antrag zur Untersuchung auf Kartoffelzystennematoden</t>
  </si>
  <si>
    <t>Landeswappen</t>
  </si>
  <si>
    <t>Protokoll zur vorgesehenen Entnahme von Bodenproben - Kartoffelzystennematoden -</t>
  </si>
  <si>
    <t>Regionaldienst</t>
  </si>
  <si>
    <t>Landkreis</t>
  </si>
  <si>
    <t>Verwendungszweck</t>
  </si>
  <si>
    <t>Untersuchungsgrund</t>
  </si>
  <si>
    <t>geplanter Anbau</t>
  </si>
  <si>
    <t>Schlagbezeichnung</t>
  </si>
  <si>
    <t>Letzter Kartoffelanbau</t>
  </si>
  <si>
    <t>Feldblocknummer</t>
  </si>
  <si>
    <t>Schlagbezeichnung ALT*</t>
  </si>
  <si>
    <t>* NUR füllen bei Änderung der Schlagbezeichnung seit letztem Anbau bzw. letzter Beprobung</t>
  </si>
  <si>
    <t>Fläche (ha)</t>
  </si>
  <si>
    <t>Datum der Probenahme</t>
  </si>
  <si>
    <t>Kisten-Nr.</t>
  </si>
  <si>
    <t>Kunde</t>
  </si>
  <si>
    <t>Bezeichnung</t>
  </si>
  <si>
    <t>Kundennummer</t>
  </si>
  <si>
    <t>RD</t>
  </si>
  <si>
    <t>Rostock</t>
  </si>
  <si>
    <t>Schwerin</t>
  </si>
  <si>
    <t>Kreis</t>
  </si>
  <si>
    <t>V&lt;15ha</t>
  </si>
  <si>
    <t>V&gt;15ha</t>
  </si>
  <si>
    <t>SWK</t>
  </si>
  <si>
    <t>Hinweis: Bei Probenanlieferung ist die Flurskizze mit den Laufwegen der Probenahme abzugeben!</t>
  </si>
  <si>
    <t>verpfl. Probenehmer</t>
  </si>
  <si>
    <t>Anz. Einzelprb á 250 ml</t>
  </si>
  <si>
    <t>Anbaujahr</t>
  </si>
  <si>
    <t>letztes Jahr</t>
  </si>
  <si>
    <t>letztNAnbau</t>
  </si>
  <si>
    <t>Nsorte</t>
  </si>
  <si>
    <t>Schlag</t>
  </si>
  <si>
    <t>Feldblock</t>
  </si>
  <si>
    <t>SchlagAlt</t>
  </si>
  <si>
    <t>Flaeche</t>
  </si>
  <si>
    <t>AnzProben</t>
  </si>
  <si>
    <t>Kiste</t>
  </si>
  <si>
    <t>DatumPN</t>
  </si>
  <si>
    <t>Probenehmer</t>
  </si>
  <si>
    <t>(RD)</t>
  </si>
  <si>
    <t>(Kreis)</t>
  </si>
  <si>
    <t>(Verwendungszweck)</t>
  </si>
  <si>
    <t>(Untersuchungsgrund)</t>
  </si>
  <si>
    <t>(Probennehmer)</t>
  </si>
  <si>
    <t xml:space="preserve">Änderungen usw: </t>
  </si>
  <si>
    <t>http://projekt.hro.lallf.intern/redmine/issues/2758</t>
  </si>
  <si>
    <t>Antragsteller (Anschrift):</t>
  </si>
  <si>
    <t>Vorbeugende Untersuchung</t>
  </si>
  <si>
    <t>Monitoring</t>
  </si>
  <si>
    <t>Baumschulflächen</t>
  </si>
  <si>
    <t>Abs/Selpin</t>
  </si>
  <si>
    <t>Ahlgrimm/Toddin</t>
  </si>
  <si>
    <t>Ahrens/Nostorf</t>
  </si>
  <si>
    <t>Altmann/Breesen</t>
  </si>
  <si>
    <t>Anwand/Nostorf</t>
  </si>
  <si>
    <t>Bähr/Jakobsdorf</t>
  </si>
  <si>
    <t>Bartsch/Groß Lüsewitz</t>
  </si>
  <si>
    <t>Barz/Schwaan</t>
  </si>
  <si>
    <t>Behrendt/Bütow</t>
  </si>
  <si>
    <t>Bentzien/Cammin</t>
  </si>
  <si>
    <t>Bernhardt/Grammendorf</t>
  </si>
  <si>
    <t>Böhrensen/Breesen</t>
  </si>
  <si>
    <t>Borchardt/Wolde</t>
  </si>
  <si>
    <t>Böttger/Pantlitz</t>
  </si>
  <si>
    <t>Bremer/Selow</t>
  </si>
  <si>
    <t>Bull/Thulendorf</t>
  </si>
  <si>
    <t>Claaßen/Karlsburg</t>
  </si>
  <si>
    <t>Cornehl/Gnewitz</t>
  </si>
  <si>
    <t>Couppée/Kölzin</t>
  </si>
  <si>
    <t>Dähn/Semlow</t>
  </si>
  <si>
    <t>Drieselmann/HRO</t>
  </si>
  <si>
    <t>Dudda/Horst</t>
  </si>
  <si>
    <t>Dudek/Stolpe</t>
  </si>
  <si>
    <t>Ehlers/Kessin</t>
  </si>
  <si>
    <t>Ehmke/Jarmen</t>
  </si>
  <si>
    <t>Engelbrecht/Stolpe</t>
  </si>
  <si>
    <t>Fenske/Pelsin</t>
  </si>
  <si>
    <t>Freude/Domsühl</t>
  </si>
  <si>
    <t>Friedrich/Werder</t>
  </si>
  <si>
    <t>Frommholz/Bassendorf</t>
  </si>
  <si>
    <t>Fuhrmann/Spantekow</t>
  </si>
  <si>
    <t>Funk/Neu-Brenz</t>
  </si>
  <si>
    <t>Gammer/Kummer</t>
  </si>
  <si>
    <t>Gässler/Crivitz</t>
  </si>
  <si>
    <t>Gawlik/Melz</t>
  </si>
  <si>
    <t>Godemann/Alt Bukow</t>
  </si>
  <si>
    <t>Gräf/Roggentin</t>
  </si>
  <si>
    <t>Graf/Volksdorf</t>
  </si>
  <si>
    <t>Hammann/Sanitz</t>
  </si>
  <si>
    <t>Hell/Siggelkow</t>
  </si>
  <si>
    <t>Hinnerichs/Göhlen</t>
  </si>
  <si>
    <t>Holz/Breesen</t>
  </si>
  <si>
    <t>Hurt/Stremlow</t>
  </si>
  <si>
    <t>Jager/HGW</t>
  </si>
  <si>
    <t>Jensema/Alt Farpen</t>
  </si>
  <si>
    <t>Jürgens/Altenkirchen</t>
  </si>
  <si>
    <t>Kappes/Gerdshagen</t>
  </si>
  <si>
    <t>Köhn/Milow</t>
  </si>
  <si>
    <t>Konerow/Ranzin</t>
  </si>
  <si>
    <t>Korinth/Züssow</t>
  </si>
  <si>
    <t>Lepkojis/Sanitz</t>
  </si>
  <si>
    <t>Lugtenberg/Lutheran</t>
  </si>
  <si>
    <t>Lünser/Broderstorf</t>
  </si>
  <si>
    <t>Marquardt/Kletzin</t>
  </si>
  <si>
    <t>März/Barum</t>
  </si>
  <si>
    <t>Mausolf/Züssow</t>
  </si>
  <si>
    <t>Meinen/Schlemmin</t>
  </si>
  <si>
    <t>Meinicke/Lalendorf</t>
  </si>
  <si>
    <t>Meißner/Rostock</t>
  </si>
  <si>
    <t>Meyer/Kühlungsborn</t>
  </si>
  <si>
    <t>Müller/Gnevsdorf</t>
  </si>
  <si>
    <t>Müller/Schwanheide</t>
  </si>
  <si>
    <t>Nehls/Völschow</t>
  </si>
  <si>
    <t>Nitsch/Bütow</t>
  </si>
  <si>
    <t>Ortmann/Sanitz</t>
  </si>
  <si>
    <t>Pannwitt/Letschow</t>
  </si>
  <si>
    <t>Püschel/Demen</t>
  </si>
  <si>
    <t>Rabenhorst/Prestin</t>
  </si>
  <si>
    <t>Range/Göldenitz</t>
  </si>
  <si>
    <t>Raven/Sanitz</t>
  </si>
  <si>
    <t>Rienitz/Reutershof</t>
  </si>
  <si>
    <t>Rokitte/Schwaan</t>
  </si>
  <si>
    <t>Schäfer/Dargun</t>
  </si>
  <si>
    <t>Schippmann/Kirch Mulsow</t>
  </si>
  <si>
    <t>Schulz/Woldegk</t>
  </si>
  <si>
    <t>Schumacher/Borrentin</t>
  </si>
  <si>
    <t>Schütz/Gransebieth</t>
  </si>
  <si>
    <t>Schwanz/Groß Kiesow</t>
  </si>
  <si>
    <t>Seifert/Bentzin</t>
  </si>
  <si>
    <t>Simdorn/Negentin</t>
  </si>
  <si>
    <t>Spiecker/Neetzow</t>
  </si>
  <si>
    <t>Spietz/Gransebieth</t>
  </si>
  <si>
    <t>Stamer/Crivitz</t>
  </si>
  <si>
    <t>Tetzlaff/Sarmstorf</t>
  </si>
  <si>
    <t>Tiedemann/TET</t>
  </si>
  <si>
    <t>Tomtschko/Gransebieth</t>
  </si>
  <si>
    <t>Wandersee/Grevesmühlen</t>
  </si>
  <si>
    <t>Weidemann/Stretense</t>
  </si>
  <si>
    <t>Weu/Camitz</t>
  </si>
  <si>
    <t>Windisch/UEM/NB</t>
  </si>
  <si>
    <t>Woitaczak/Demen</t>
  </si>
  <si>
    <t>Zeisset/Medow</t>
  </si>
  <si>
    <t>Zimdahl/Semlow</t>
  </si>
  <si>
    <t>(Planjahr)</t>
  </si>
  <si>
    <t>(Vorjahr)</t>
  </si>
  <si>
    <t>&gt;20 Jahre</t>
  </si>
  <si>
    <t>noch nie</t>
  </si>
  <si>
    <t>unbekannt</t>
  </si>
  <si>
    <t>&gt;30 Jahre</t>
  </si>
  <si>
    <t>&gt;40 Jahre</t>
  </si>
  <si>
    <t>402181</t>
  </si>
  <si>
    <t>Schmidt, Anja Ella Johanna</t>
  </si>
  <si>
    <t>406630</t>
  </si>
  <si>
    <t>411226</t>
  </si>
  <si>
    <t>415750</t>
  </si>
  <si>
    <t>Agrarprodukte Göhlen eG</t>
  </si>
  <si>
    <t>420143</t>
  </si>
  <si>
    <t>421766</t>
  </si>
  <si>
    <t>422341</t>
  </si>
  <si>
    <t>Hof Garbe</t>
  </si>
  <si>
    <t>424342</t>
  </si>
  <si>
    <t>427087</t>
  </si>
  <si>
    <t>430581</t>
  </si>
  <si>
    <t>436644</t>
  </si>
  <si>
    <t>Keding, Wolfgang</t>
  </si>
  <si>
    <t>436710</t>
  </si>
  <si>
    <t>443691</t>
  </si>
  <si>
    <t>Peschken, Margarete</t>
  </si>
  <si>
    <t>448514</t>
  </si>
  <si>
    <t>Agrar-Genossenschaft Selow e.G.</t>
  </si>
  <si>
    <t>449874</t>
  </si>
  <si>
    <t>455864</t>
  </si>
  <si>
    <t>456006</t>
  </si>
  <si>
    <t>Rehfeldt, Hans</t>
  </si>
  <si>
    <t>457435</t>
  </si>
  <si>
    <t>462033</t>
  </si>
  <si>
    <t>462377</t>
  </si>
  <si>
    <t>Russower Landbau</t>
  </si>
  <si>
    <t>463839</t>
  </si>
  <si>
    <t>Beier, Frank</t>
  </si>
  <si>
    <t>466056</t>
  </si>
  <si>
    <t>Agrargenossenschaft Brunow eG</t>
  </si>
  <si>
    <t>467849</t>
  </si>
  <si>
    <t>475609</t>
  </si>
  <si>
    <t>476582</t>
  </si>
  <si>
    <t>477298</t>
  </si>
  <si>
    <t>Agrargesellschaft Chemnitz mbH</t>
  </si>
  <si>
    <t>478051</t>
  </si>
  <si>
    <t>481476</t>
  </si>
  <si>
    <t>481479</t>
  </si>
  <si>
    <t>481490</t>
  </si>
  <si>
    <t>481579</t>
  </si>
  <si>
    <t>481609</t>
  </si>
  <si>
    <t>481617</t>
  </si>
  <si>
    <t>Augraben-Suckow GmbH</t>
  </si>
  <si>
    <t>481619</t>
  </si>
  <si>
    <t>481621</t>
  </si>
  <si>
    <t>481622</t>
  </si>
  <si>
    <t>NORIKA GmbH Station Kröpelin</t>
  </si>
  <si>
    <t>481623</t>
  </si>
  <si>
    <t>481624</t>
  </si>
  <si>
    <t>481625</t>
  </si>
  <si>
    <t>481626</t>
  </si>
  <si>
    <t>NORIKA Zuchtstation Vorder Bollhagen</t>
  </si>
  <si>
    <t>481665</t>
  </si>
  <si>
    <t>481669</t>
  </si>
  <si>
    <t>481670</t>
  </si>
  <si>
    <t>481671</t>
  </si>
  <si>
    <t>481701</t>
  </si>
  <si>
    <t>481705</t>
  </si>
  <si>
    <t>Bentziner Ackerbau GmbH</t>
  </si>
  <si>
    <t>482035</t>
  </si>
  <si>
    <t>482037</t>
  </si>
  <si>
    <t>Torney Milch und Fleisch</t>
  </si>
  <si>
    <t>482327</t>
  </si>
  <si>
    <t>482345</t>
  </si>
  <si>
    <t>482387</t>
  </si>
  <si>
    <t>482388</t>
  </si>
  <si>
    <t>482395</t>
  </si>
  <si>
    <t>482517</t>
  </si>
  <si>
    <t>482575</t>
  </si>
  <si>
    <t>482612</t>
  </si>
  <si>
    <t>482626</t>
  </si>
  <si>
    <t>482895</t>
  </si>
  <si>
    <t>482902</t>
  </si>
  <si>
    <t>483698</t>
  </si>
  <si>
    <t>483992</t>
  </si>
  <si>
    <t>485242</t>
  </si>
  <si>
    <t>485355</t>
  </si>
  <si>
    <t>485535</t>
  </si>
  <si>
    <t>486027</t>
  </si>
  <si>
    <t>486999</t>
  </si>
  <si>
    <t>487497</t>
  </si>
  <si>
    <t>489055</t>
  </si>
  <si>
    <t>489784</t>
  </si>
  <si>
    <t>489835</t>
  </si>
  <si>
    <t>490121</t>
  </si>
  <si>
    <t>Landgut Durach KG</t>
  </si>
  <si>
    <t>490147</t>
  </si>
  <si>
    <t>490181</t>
  </si>
  <si>
    <t>490551</t>
  </si>
  <si>
    <t>490745</t>
  </si>
  <si>
    <t>Landw. Unternehmen Sarmstorf e.G</t>
  </si>
  <si>
    <t>490857</t>
  </si>
  <si>
    <t>490982</t>
  </si>
  <si>
    <t>491286</t>
  </si>
  <si>
    <t>491381</t>
  </si>
  <si>
    <t>Kartoffelbau GmbH Karlsburg</t>
  </si>
  <si>
    <t>491384</t>
  </si>
  <si>
    <t>491467</t>
  </si>
  <si>
    <t>491472</t>
  </si>
  <si>
    <t>Pflanzenbau Wagun AG</t>
  </si>
  <si>
    <t>491485</t>
  </si>
  <si>
    <t>491488</t>
  </si>
  <si>
    <t>492637</t>
  </si>
  <si>
    <t>493083</t>
  </si>
  <si>
    <t>493162</t>
  </si>
  <si>
    <t>493367</t>
  </si>
  <si>
    <t>493498</t>
  </si>
  <si>
    <t>493719</t>
  </si>
  <si>
    <t>494150</t>
  </si>
  <si>
    <t>Agrargesellschaft Sarnow mbH &amp; Co.KG</t>
  </si>
  <si>
    <t>494171</t>
  </si>
  <si>
    <t>Tuinier Hofmann Gemüsebau KG</t>
  </si>
  <si>
    <t>494186</t>
  </si>
  <si>
    <t>494999</t>
  </si>
  <si>
    <t>495005</t>
  </si>
  <si>
    <t>495008</t>
  </si>
  <si>
    <t>495019</t>
  </si>
  <si>
    <t>495020</t>
  </si>
  <si>
    <t>495057</t>
  </si>
  <si>
    <t>495066</t>
  </si>
  <si>
    <t>495069</t>
  </si>
  <si>
    <t>Agrobetrieb e.G. Kaliß</t>
  </si>
  <si>
    <t>495669</t>
  </si>
  <si>
    <t>499080</t>
  </si>
  <si>
    <t>AK Agrarproduktions GmbH</t>
  </si>
  <si>
    <t>499101</t>
  </si>
  <si>
    <t>499592</t>
  </si>
  <si>
    <t>Meyer/Delfs GbR</t>
  </si>
  <si>
    <t>500087</t>
  </si>
  <si>
    <t>500243</t>
  </si>
  <si>
    <t>502594</t>
  </si>
  <si>
    <t>503812</t>
  </si>
  <si>
    <t>522868</t>
  </si>
  <si>
    <t>523279</t>
  </si>
  <si>
    <t>534608</t>
  </si>
  <si>
    <t>536125</t>
  </si>
  <si>
    <t>540838</t>
  </si>
  <si>
    <t>550474</t>
  </si>
  <si>
    <t>Wolkower Milchhof Kussmann  KG</t>
  </si>
  <si>
    <t>Neukunde, Adressangaben ausfüllen</t>
  </si>
  <si>
    <t>Regionaldienste</t>
  </si>
  <si>
    <t>Kreise</t>
  </si>
  <si>
    <t>Zwecke</t>
  </si>
  <si>
    <t>Gründe</t>
  </si>
  <si>
    <t>Jahre</t>
  </si>
  <si>
    <t>Vorjahre</t>
  </si>
  <si>
    <t>Probennehmer</t>
  </si>
  <si>
    <t>Kunden</t>
  </si>
  <si>
    <t>Angaben bei Neukunden</t>
  </si>
  <si>
    <t>Letzter Anbau KN-resistente Sorte</t>
  </si>
  <si>
    <t>KN-resistente Sorte</t>
  </si>
  <si>
    <t>Bemerkung</t>
  </si>
  <si>
    <t>LK Mecklenburgische Seenplatte</t>
  </si>
  <si>
    <t>LK Rostock</t>
  </si>
  <si>
    <t>LK Vorpommern-Greifswald</t>
  </si>
  <si>
    <t>LK Vorpommern-Rügen</t>
  </si>
  <si>
    <t>LK Ludwigslust-Parchim</t>
  </si>
  <si>
    <t>LK Nordwestmecklenburg</t>
  </si>
  <si>
    <t>Hansestadt Rostock</t>
  </si>
  <si>
    <t>Stadt Schwerin</t>
  </si>
  <si>
    <t>AFM GmbH Nostorf</t>
  </si>
  <si>
    <t>Agp Lübesse Agrarproduktgesellschaft mbH</t>
  </si>
  <si>
    <t>Agrar GbR Groß Kiesow</t>
  </si>
  <si>
    <t>Agrar GmbH Lärz-Krümmel</t>
  </si>
  <si>
    <t>Agrarbetrieb e.G. Steinhausen</t>
  </si>
  <si>
    <t>Agrargenossenschaft Crivitz eG</t>
  </si>
  <si>
    <t>Agrargenossenschaft eG Stove</t>
  </si>
  <si>
    <t>Agrargenossenschaft Rom/Meckl. e.G.</t>
  </si>
  <si>
    <t>Agrargesellschaft Breesen GmbH</t>
  </si>
  <si>
    <t>Agrargesellschaft Melkof  mbH</t>
  </si>
  <si>
    <t>490971</t>
  </si>
  <si>
    <t>Agrarproduktion Lübtheen e.G.</t>
  </si>
  <si>
    <t>Agrarproduktion Niendorf GmbH</t>
  </si>
  <si>
    <t>531024</t>
  </si>
  <si>
    <t>APG Wardow e.G.</t>
  </si>
  <si>
    <t>BEHR Gemüse-Garten GmbH &amp; Co. KG</t>
  </si>
  <si>
    <t>Bio Obst &amp; Gemüse Eggert GbR</t>
  </si>
  <si>
    <t>Bioka GmbH</t>
  </si>
  <si>
    <t>Brüse, Hugo</t>
  </si>
  <si>
    <t>Buchholzer Naturrinder GmbH</t>
  </si>
  <si>
    <t>Bugenhagen- Werkstatt</t>
  </si>
  <si>
    <t>Danespo GmbH &amp; Co. KG</t>
  </si>
  <si>
    <t>Eckhard Kagel</t>
  </si>
  <si>
    <t>Elgeti, Monika und Dr.Herwig</t>
  </si>
  <si>
    <t>ES Ackerbau Semlow GmbH</t>
  </si>
  <si>
    <t>Gnevsdorfer Agrargenossenschaft e.G.</t>
  </si>
  <si>
    <t>Grebser Landerzeugergesellschaft GmbH</t>
  </si>
  <si>
    <t>Gut Bütow</t>
  </si>
  <si>
    <t>Gut Eschenhörn GmbH</t>
  </si>
  <si>
    <t>Gut Gransebieth GmbH &amp; Co.KG</t>
  </si>
  <si>
    <t>Gut Ranzin GmbH &amp; Co. KG</t>
  </si>
  <si>
    <t>Gut Recknitztal GmbH</t>
  </si>
  <si>
    <t>Gut Rögnitztal GmbH</t>
  </si>
  <si>
    <t>Gut Schmatzin</t>
  </si>
  <si>
    <t>Gutsverwaltung Dalwitz</t>
  </si>
  <si>
    <t>GVB Gut Vorder Bollhagen GmbH &amp; Co.KG</t>
  </si>
  <si>
    <t>HOF-VORJANS GbR</t>
  </si>
  <si>
    <t>Jakobsdorfer Agrar GmbH</t>
  </si>
  <si>
    <t>JKI Institut für Züchtungsforschung an</t>
  </si>
  <si>
    <t>Kirchengut Demmin Hennig Kloke</t>
  </si>
  <si>
    <t>499038</t>
  </si>
  <si>
    <t>Krause-Hof Udars GbR</t>
  </si>
  <si>
    <t>Krohn-Marin, Angelika</t>
  </si>
  <si>
    <t>KSG Agrar GmbH Kassow</t>
  </si>
  <si>
    <t>Landesforschungsanstalt</t>
  </si>
  <si>
    <t>Landgut Grapzow GmbH &amp; Co.KG</t>
  </si>
  <si>
    <t>Landgut Stolpe GmbH &amp; Co.KG</t>
  </si>
  <si>
    <t>Landwirt Gert Witt</t>
  </si>
  <si>
    <t>Landwirtschafts GmbH Petschow</t>
  </si>
  <si>
    <t>Landwirtschaftsbetrieb Freude</t>
  </si>
  <si>
    <t>Landwirtschaftsbetrieb Schlemmin</t>
  </si>
  <si>
    <t>Landwirtschaftsbetrieb Zehe</t>
  </si>
  <si>
    <t>490148</t>
  </si>
  <si>
    <t>Lugtenberg UG Vieh-und Agrargenossenschaft</t>
  </si>
  <si>
    <t>Lüja - Kartoffel GmbH &amp; Co.KG</t>
  </si>
  <si>
    <t>LWB  "Hof Waldeck" S. Grebe</t>
  </si>
  <si>
    <t>Lwb Christine Rienitz</t>
  </si>
  <si>
    <t>LWB Dr. Hill, Reinke &amp; Benter GbR</t>
  </si>
  <si>
    <t>Lwb Hans-Jürgen Rienitz</t>
  </si>
  <si>
    <t>LWB Wolfgang Mundt</t>
  </si>
  <si>
    <t>Marktfrucht Lindenhof e.G.</t>
  </si>
  <si>
    <t>Marquardt, René</t>
  </si>
  <si>
    <t>Medower Agrarproduktions- u. Handels GmbH</t>
  </si>
  <si>
    <t>Milch-Fleisch-Marktfrucht-Agrargenossenschaft</t>
  </si>
  <si>
    <t>481561</t>
  </si>
  <si>
    <t>Norika GmbH Station Sanitz</t>
  </si>
  <si>
    <t>P &amp; L Landwirtschaftsbetrieb</t>
  </si>
  <si>
    <t>Polley, Hans-Georg</t>
  </si>
  <si>
    <t>Rienitz, Gudrun</t>
  </si>
  <si>
    <t>Saatzucht F. Lange KG</t>
  </si>
  <si>
    <t>SaKa Pflanzenzucht GmbH &amp; Co.KG</t>
  </si>
  <si>
    <t>Siggelkow Agrar  eG</t>
  </si>
  <si>
    <t>Stelzer, Hartmut</t>
  </si>
  <si>
    <t>TAN Tiedemannsche Agrarproduktion</t>
  </si>
  <si>
    <t>Vierow, Elfriede</t>
  </si>
  <si>
    <t>Vipperow AGRAR GmbH &amp; Co.KG</t>
  </si>
  <si>
    <t>Wojahn, Torsten</t>
  </si>
  <si>
    <t>Zeobon AG</t>
  </si>
  <si>
    <t>NEUKUNDE_P</t>
  </si>
  <si>
    <t>(fehlt)</t>
  </si>
  <si>
    <t xml:space="preserve"> Landesamt für Landwirtschaft, Lebensmittelsicherheit 
 und Fischerei Mecklenburg-Vorpommern</t>
  </si>
  <si>
    <t xml:space="preserve"> - Pflanzenschutzdienst/Phytopathologisches Labor -
Prüfstelle für Pflanzkartoffeln</t>
  </si>
  <si>
    <t>Dienstegbäude:</t>
  </si>
  <si>
    <t>Dorfplatz 1</t>
  </si>
  <si>
    <t>Bitte senden Sie dieses Formular per E-Mail an:</t>
  </si>
  <si>
    <t>18276 Gülzow</t>
  </si>
  <si>
    <t>Telefon:</t>
  </si>
  <si>
    <t>0381 / 4035-410</t>
  </si>
  <si>
    <t>Antrag.KZN.Boden@lallf.mvnet.de</t>
  </si>
  <si>
    <t>Telefax:</t>
  </si>
  <si>
    <t>0381 / 4035-419</t>
  </si>
  <si>
    <t>Die Untersuchung ist laut Kostenverordnung für Amtshandlungen in der Land- und Ernährungswirtschaft (LEKostVO M-V) gebührenpflichtig.</t>
  </si>
  <si>
    <r>
      <t>*</t>
    </r>
    <r>
      <rPr>
        <sz val="7.5"/>
        <color theme="1"/>
        <rFont val="Arial"/>
        <family val="2"/>
      </rPr>
      <t xml:space="preserve"> Mit meiner Unterschrift erkläre ich mich damit einverstanden, dass die oben stehenden Daten zu meiner Person über das hausinterne Informationssystem zur Rechnungslegung, Ergebnismitteilung (incl. per E-Mail) und statistischen Auswertung verwendet werden dürfen.</t>
    </r>
  </si>
  <si>
    <t>angeliefert von:</t>
  </si>
  <si>
    <t>Auftrags-QR-Code (wie ETIA)</t>
  </si>
  <si>
    <t>Name</t>
  </si>
  <si>
    <r>
      <t>Unterschrift Betrieb</t>
    </r>
    <r>
      <rPr>
        <b/>
        <sz val="10"/>
        <color theme="1"/>
        <rFont val="Arial"/>
        <family val="2"/>
      </rPr>
      <t>*</t>
    </r>
  </si>
  <si>
    <t>Dieses Blatt dient ggf. als Ersatz für das aus LIMS generierte Anmeldeprotokoll</t>
  </si>
  <si>
    <t>Auszufüllen bei Probenanlieferung</t>
  </si>
  <si>
    <t>Probenannahme
(Datum und Uhrzeit)</t>
  </si>
  <si>
    <t>Rückweisungsgrund / betroffene Probe(n):</t>
  </si>
  <si>
    <t>Kürzel/Unterschrift LALLF:</t>
  </si>
  <si>
    <t/>
  </si>
  <si>
    <t>0385 / 588 - 61410</t>
  </si>
  <si>
    <t>Maaß/Ranzin</t>
  </si>
  <si>
    <t>Hackbarth/Gransebieth</t>
  </si>
  <si>
    <t>Schleritt/Kröpelin</t>
  </si>
  <si>
    <t>Klett/Crivitz</t>
  </si>
  <si>
    <t>Weinreich/Grapzow</t>
  </si>
  <si>
    <t>Steinberg/Groß Kiesow</t>
  </si>
  <si>
    <t>Thurow/Gransebieth</t>
  </si>
  <si>
    <t>Zirzow/Pripsleben</t>
  </si>
  <si>
    <t>Hardt/Woggersin</t>
  </si>
  <si>
    <t>Haulsen/Melz</t>
  </si>
  <si>
    <t>Höch/Ribnitz-Damgarten</t>
  </si>
  <si>
    <t>Huchthusen/Greifswald</t>
  </si>
  <si>
    <t>Ilgen/Bad Fallingborstel</t>
  </si>
  <si>
    <t>Knorn/Priborn</t>
  </si>
  <si>
    <t>Langehenke/Neubukow</t>
  </si>
  <si>
    <t>Lehder/Wendisch-Baggendorf</t>
  </si>
  <si>
    <t>Zemke/Krien</t>
  </si>
  <si>
    <t>Maruhn/Jarmen</t>
  </si>
  <si>
    <t>Meier/Dettmannsdorf-Kölzow</t>
  </si>
  <si>
    <t>Mensing/Neustadt-Glewe</t>
  </si>
  <si>
    <t>Miedtke/Crivitz</t>
  </si>
  <si>
    <t>Natzius/Rambin</t>
  </si>
  <si>
    <t>Phanuphong/Schwerin</t>
  </si>
  <si>
    <t>Töllner/Böhlendorf</t>
  </si>
  <si>
    <t>Wesolek/Grammendorf</t>
  </si>
  <si>
    <t>Hasselmann/Anklam</t>
  </si>
  <si>
    <t>Spitzenberg/Stretense</t>
  </si>
  <si>
    <t>Hecht/Wietzow</t>
  </si>
  <si>
    <t>Fürstenberg/Tramm</t>
  </si>
  <si>
    <t>Jeske/Eixen</t>
  </si>
  <si>
    <t>Köhler/Glowe</t>
  </si>
  <si>
    <t>Thiel/Zornow</t>
  </si>
  <si>
    <t>Timurgaliev/Kölzow</t>
  </si>
  <si>
    <t>Walter/Wittenbeck</t>
  </si>
  <si>
    <t>Dahlke/Jarmen</t>
  </si>
  <si>
    <t>Giermann/Bentzin</t>
  </si>
  <si>
    <t>Oehrke/Gützkow</t>
  </si>
  <si>
    <t>Senger/Warrenzin</t>
  </si>
  <si>
    <t>Fischer/Rostock</t>
  </si>
  <si>
    <t>Gehrke/Zapeldorf</t>
  </si>
  <si>
    <t>Heinrich/Groß Lüsewitz</t>
  </si>
  <si>
    <t>Hennig/Bocksee/Rostock</t>
  </si>
  <si>
    <t>Hoppe/Demmin</t>
  </si>
  <si>
    <t>Kohlmorgen/Melkhof</t>
  </si>
  <si>
    <t>Lichtenberg/Bützow</t>
  </si>
  <si>
    <t>Münnich/Groß Kiesow</t>
  </si>
  <si>
    <t>Römer/Rostock</t>
  </si>
  <si>
    <t>Slepnow/Groß Siemen</t>
  </si>
  <si>
    <t>Lehmann/LALLF</t>
  </si>
  <si>
    <t>Broschewitz/LALLF</t>
  </si>
  <si>
    <t>Rothe/LALLF</t>
  </si>
  <si>
    <t>Kohls/LALLF</t>
  </si>
  <si>
    <t>Trinks/LALLF</t>
  </si>
  <si>
    <t>Ramm/LALLF</t>
  </si>
  <si>
    <t>Schlawin/LALLF</t>
  </si>
  <si>
    <t>Köpnick/LALLF</t>
  </si>
  <si>
    <t>Kistenanzahl</t>
  </si>
  <si>
    <t>Agrar Produktions-Vermarktungs GmbH Krien</t>
  </si>
  <si>
    <t>Agrargemeinschaft Kritzkow</t>
  </si>
  <si>
    <t>Agrargenossenschaft e.G. Groß Methling</t>
  </si>
  <si>
    <t>Agrargenossenschaft e.G. Zarnekow</t>
  </si>
  <si>
    <t>Agrargenossenschaft Goldenitz-Warlitz eG</t>
  </si>
  <si>
    <t>Bavaria-Saat Zuchtbetrieb GmbH &amp; Co. Stretense KG</t>
  </si>
  <si>
    <t>Landwirtschaftliche Lohn GmbH Brusow "Heidenholt"</t>
  </si>
  <si>
    <t>Landwirtschaftliche Lohn GmbH Jennewitz "Eschenbarg"</t>
  </si>
  <si>
    <t>Landwirtschaftliche Lohn GmbH Kühlung "Waterkant"</t>
  </si>
  <si>
    <t>Landwirtschaftliche Produktion und Absatz eG Wessin</t>
  </si>
  <si>
    <t>Landwirtschaftsbetrieb Jörg Hann</t>
  </si>
  <si>
    <t>NORIKA GmbH Lanckensburg</t>
  </si>
  <si>
    <t>Norika GmbH Lindenhof</t>
  </si>
  <si>
    <t>Norika Nordring-Kartoffelzucht Groß Lüsewitz</t>
  </si>
  <si>
    <t>Antrag_KZN_Boden@lallf.mvnet.de</t>
  </si>
  <si>
    <t>Landwirtschaftsbetrieb Wolfradshof GmbH</t>
  </si>
  <si>
    <t>LW-Betrieb Bömitz GmbH &amp; Co.KG</t>
  </si>
  <si>
    <t>Harder/Neubukow</t>
  </si>
  <si>
    <t>V = Vermehrung, SWK = Speise/-Wirtschaftskartoffeln</t>
  </si>
  <si>
    <t>Stubbe/Mechelsdorf</t>
  </si>
  <si>
    <t>Bothe/LALLF</t>
  </si>
  <si>
    <t>Fabianke/LALLF</t>
  </si>
  <si>
    <t>Schreiber/LALLF</t>
  </si>
  <si>
    <t>512900</t>
  </si>
  <si>
    <t>Mühlenhof Zepelin Benedikt Ley-Röckenwagner</t>
  </si>
  <si>
    <t>Austen/Gülzow</t>
  </si>
  <si>
    <t>Pienz/Gülzow</t>
  </si>
  <si>
    <t>Änderungen in Listenbereichen über "Formeln"-&gt; "Namensmanager"</t>
  </si>
  <si>
    <t>Gut Ahrensberg</t>
  </si>
  <si>
    <t>Hannemann/Borrentin</t>
  </si>
  <si>
    <t>Mühlenberg KG</t>
  </si>
  <si>
    <t>Daberkower Landhof AG</t>
  </si>
  <si>
    <t>Einig/Wrestedt</t>
  </si>
  <si>
    <t>Bitte senden Sie dieses Formular als Excel-Datei (.xlsx) per E-Mail an:</t>
  </si>
  <si>
    <t>Firmenname, Firmenadresse, Ansprechpartner, Telefonnummer, E-Mail-Adresse</t>
  </si>
  <si>
    <t>Anhangerde</t>
  </si>
  <si>
    <t>Export</t>
  </si>
  <si>
    <t>Ost</t>
  </si>
  <si>
    <t>Europlant Innovation GmbH Hohenbrünzow</t>
  </si>
  <si>
    <t>Europlant Innovation GmbH Kruckow</t>
  </si>
  <si>
    <t>Europlant Innovation GmbH Lindholz</t>
  </si>
  <si>
    <t>Europlant Innovation GmbH Zuchtstation Lindholz</t>
  </si>
  <si>
    <t>Bretzke/Melkof</t>
  </si>
  <si>
    <t>Europlant Innovation Pöglitz Agrar GmbH &amp; Co.KG; Betrieb I</t>
  </si>
  <si>
    <t>Gaarzer Naturprodukte GmbH &amp; Co. KG</t>
  </si>
  <si>
    <t>Ranziner Agrargesellschaft</t>
  </si>
  <si>
    <t>Landwirtschaftsbetrieb Michael Miehe</t>
  </si>
  <si>
    <t>Version: 3.01 (v. 21.10.2025)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</si>
</sst>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indexed="81"/>
      <name val="Tahoma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1"/>
      <name val="Arial"/>
      <family val="2"/>
    </font>
    <font>
      <i/>
      <sz val="12"/>
      <color theme="1"/>
      <name val="Arial"/>
      <family val="2"/>
    </font>
    <font>
      <sz val="8"/>
      <color theme="1"/>
      <name val="Airal"/>
    </font>
    <font>
      <sz val="8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rgb="FFFF0000"/>
      <name val="Arial"/>
      <family val="2"/>
    </font>
    <font>
      <sz val="8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3B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30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1" fillId="0" borderId="0" xfId="0" applyFon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2" borderId="0" xfId="0" applyFill="1"/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center" wrapText="1"/>
    </xf>
    <xf numFmtId="14" fontId="0" fillId="0" borderId="1" xfId="0" applyNumberFormat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Alignment="1">
      <alignment horizontal="right" vertical="center" wrapText="1"/>
    </xf>
    <xf numFmtId="0" fontId="0" fillId="0" borderId="0" xfId="0" applyAlignment="1" applyProtection="1">
      <alignment wrapText="1"/>
      <protection locked="0"/>
    </xf>
    <xf numFmtId="14" fontId="0" fillId="0" borderId="0" xfId="0" applyNumberFormat="1"/>
    <xf numFmtId="0" fontId="4" fillId="0" borderId="0" xfId="0" applyFont="1"/>
    <xf numFmtId="0" fontId="6" fillId="0" borderId="0" xfId="0" applyFont="1" applyAlignment="1">
      <alignment vertical="center"/>
    </xf>
    <xf numFmtId="2" fontId="0" fillId="0" borderId="1" xfId="0" applyNumberFormat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horizontal="right" vertical="center"/>
    </xf>
    <xf numFmtId="0" fontId="0" fillId="0" borderId="0" xfId="0" applyFill="1"/>
    <xf numFmtId="0" fontId="7" fillId="0" borderId="0" xfId="1"/>
    <xf numFmtId="0" fontId="1" fillId="0" borderId="0" xfId="0" applyFont="1" applyAlignment="1">
      <alignment horizontal="right" wrapText="1"/>
    </xf>
    <xf numFmtId="0" fontId="0" fillId="0" borderId="0" xfId="0" applyAlignment="1">
      <alignment vertical="top"/>
    </xf>
    <xf numFmtId="0" fontId="2" fillId="0" borderId="8" xfId="0" applyFont="1" applyBorder="1"/>
    <xf numFmtId="0" fontId="0" fillId="0" borderId="8" xfId="0" applyBorder="1"/>
    <xf numFmtId="0" fontId="1" fillId="0" borderId="8" xfId="0" applyFont="1" applyBorder="1"/>
    <xf numFmtId="0" fontId="2" fillId="0" borderId="0" xfId="0" applyFont="1" applyBorder="1"/>
    <xf numFmtId="0" fontId="1" fillId="0" borderId="0" xfId="0" applyFont="1" applyBorder="1"/>
    <xf numFmtId="0" fontId="10" fillId="0" borderId="0" xfId="0" applyFont="1" applyBorder="1"/>
    <xf numFmtId="0" fontId="11" fillId="0" borderId="0" xfId="0" applyFont="1"/>
    <xf numFmtId="0" fontId="10" fillId="0" borderId="0" xfId="0" applyFont="1" applyFill="1" applyBorder="1"/>
    <xf numFmtId="0" fontId="1" fillId="0" borderId="1" xfId="0" applyFont="1" applyBorder="1" applyAlignment="1" applyProtection="1">
      <alignment vertical="center" wrapText="1"/>
    </xf>
    <xf numFmtId="0" fontId="0" fillId="0" borderId="0" xfId="0" applyBorder="1" applyAlignment="1" applyProtection="1">
      <alignment wrapText="1"/>
      <protection locked="0"/>
    </xf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6" xfId="0" applyBorder="1" applyAlignment="1">
      <alignment wrapText="1"/>
    </xf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wrapText="1"/>
    </xf>
    <xf numFmtId="0" fontId="0" fillId="0" borderId="9" xfId="0" applyBorder="1" applyAlignment="1">
      <alignment wrapText="1"/>
    </xf>
    <xf numFmtId="0" fontId="0" fillId="0" borderId="6" xfId="0" applyBorder="1"/>
    <xf numFmtId="0" fontId="11" fillId="0" borderId="6" xfId="0" applyFont="1" applyBorder="1" applyAlignment="1">
      <alignment wrapText="1"/>
    </xf>
    <xf numFmtId="0" fontId="11" fillId="0" borderId="6" xfId="0" applyFont="1" applyBorder="1" applyAlignment="1">
      <alignment horizontal="center" wrapText="1"/>
    </xf>
    <xf numFmtId="0" fontId="11" fillId="0" borderId="6" xfId="0" applyFont="1" applyBorder="1" applyAlignment="1">
      <alignment horizontal="center"/>
    </xf>
    <xf numFmtId="0" fontId="15" fillId="0" borderId="0" xfId="0" applyFont="1" applyAlignment="1"/>
    <xf numFmtId="0" fontId="0" fillId="3" borderId="0" xfId="0" applyFill="1" applyAlignment="1">
      <alignment wrapText="1"/>
    </xf>
    <xf numFmtId="0" fontId="21" fillId="0" borderId="0" xfId="0" applyFont="1" applyBorder="1"/>
    <xf numFmtId="0" fontId="0" fillId="3" borderId="0" xfId="0" applyFill="1" applyAlignment="1">
      <alignment horizontal="right" vertical="center" wrapText="1"/>
    </xf>
    <xf numFmtId="0" fontId="6" fillId="0" borderId="0" xfId="0" applyFont="1" applyAlignment="1" applyProtection="1">
      <alignment vertical="center"/>
    </xf>
    <xf numFmtId="0" fontId="0" fillId="4" borderId="1" xfId="0" applyFill="1" applyBorder="1" applyAlignment="1" applyProtection="1">
      <alignment wrapText="1"/>
      <protection locked="0"/>
    </xf>
    <xf numFmtId="0" fontId="1" fillId="0" borderId="0" xfId="0" applyFont="1" applyAlignment="1">
      <alignment horizontal="right" wrapText="1"/>
    </xf>
    <xf numFmtId="0" fontId="1" fillId="5" borderId="0" xfId="0" applyFont="1" applyFill="1" applyAlignment="1">
      <alignment horizontal="right" wrapText="1"/>
    </xf>
    <xf numFmtId="0" fontId="1" fillId="5" borderId="0" xfId="0" applyFont="1" applyFill="1" applyAlignment="1">
      <alignment horizontal="right" vertical="center" wrapText="1"/>
    </xf>
    <xf numFmtId="0" fontId="6" fillId="0" borderId="0" xfId="0" applyFont="1" applyFill="1"/>
    <xf numFmtId="0" fontId="22" fillId="0" borderId="0" xfId="0" applyFont="1" applyFill="1"/>
    <xf numFmtId="49" fontId="0" fillId="0" borderId="0" xfId="0" applyNumberFormat="1" applyAlignment="1">
      <alignment horizontal="left"/>
    </xf>
    <xf numFmtId="0" fontId="0" fillId="0" borderId="0" xfId="0"/>
    <xf numFmtId="0" fontId="0" fillId="2" borderId="0" xfId="0" applyFill="1"/>
    <xf numFmtId="0" fontId="0" fillId="0" borderId="0" xfId="0" applyFill="1"/>
    <xf numFmtId="49" fontId="0" fillId="0" borderId="0" xfId="0" applyNumberFormat="1"/>
    <xf numFmtId="0" fontId="0" fillId="0" borderId="0" xfId="0" applyFill="1" applyBorder="1"/>
    <xf numFmtId="0" fontId="4" fillId="0" borderId="0" xfId="0" applyFont="1" applyFill="1"/>
    <xf numFmtId="1" fontId="0" fillId="2" borderId="0" xfId="0" applyNumberFormat="1" applyFill="1"/>
    <xf numFmtId="1" fontId="0" fillId="6" borderId="0" xfId="0" applyNumberFormat="1" applyFill="1"/>
    <xf numFmtId="0" fontId="0" fillId="6" borderId="0" xfId="0" applyFill="1"/>
    <xf numFmtId="0" fontId="6" fillId="6" borderId="0" xfId="0" applyFont="1" applyFill="1"/>
    <xf numFmtId="0" fontId="24" fillId="0" borderId="0" xfId="0" applyFont="1" applyBorder="1" applyAlignment="1" applyProtection="1">
      <alignment wrapText="1"/>
      <protection locked="0" hidden="1"/>
    </xf>
    <xf numFmtId="0" fontId="6" fillId="2" borderId="0" xfId="0" applyFont="1" applyFill="1"/>
    <xf numFmtId="0" fontId="8" fillId="0" borderId="0" xfId="0" applyFont="1" applyAlignment="1">
      <alignment horizontal="left" wrapText="1"/>
    </xf>
    <xf numFmtId="0" fontId="9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left"/>
    </xf>
    <xf numFmtId="0" fontId="23" fillId="0" borderId="0" xfId="0" applyFont="1"/>
    <xf numFmtId="0" fontId="15" fillId="0" borderId="0" xfId="0" applyFont="1" applyAlignment="1">
      <alignment horizontal="center"/>
    </xf>
    <xf numFmtId="0" fontId="1" fillId="0" borderId="3" xfId="0" applyFont="1" applyBorder="1" applyAlignment="1" applyProtection="1">
      <alignment horizontal="center" wrapText="1"/>
      <protection locked="0"/>
    </xf>
    <xf numFmtId="0" fontId="1" fillId="0" borderId="2" xfId="0" applyFont="1" applyBorder="1" applyAlignment="1" applyProtection="1">
      <alignment horizontal="center" wrapText="1"/>
      <protection locked="0"/>
    </xf>
    <xf numFmtId="0" fontId="1" fillId="0" borderId="4" xfId="0" applyFont="1" applyBorder="1" applyAlignment="1" applyProtection="1">
      <alignment horizontal="center" wrapText="1"/>
      <protection locked="0"/>
    </xf>
    <xf numFmtId="0" fontId="1" fillId="0" borderId="16" xfId="0" applyFont="1" applyBorder="1" applyAlignment="1" applyProtection="1">
      <alignment horizontal="center" wrapText="1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0" fontId="1" fillId="0" borderId="17" xfId="0" applyFont="1" applyBorder="1" applyAlignment="1" applyProtection="1">
      <alignment horizontal="center" wrapText="1"/>
      <protection locked="0"/>
    </xf>
    <xf numFmtId="0" fontId="1" fillId="5" borderId="0" xfId="0" applyFont="1" applyFill="1" applyAlignment="1">
      <alignment horizontal="right" wrapText="1"/>
    </xf>
    <xf numFmtId="0" fontId="0" fillId="0" borderId="3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0" fontId="25" fillId="0" borderId="0" xfId="0" applyFont="1" applyAlignment="1">
      <alignment horizontal="center" vertical="top" wrapText="1"/>
    </xf>
    <xf numFmtId="0" fontId="21" fillId="7" borderId="18" xfId="0" applyFont="1" applyFill="1" applyBorder="1" applyAlignment="1">
      <alignment horizontal="center"/>
    </xf>
    <xf numFmtId="0" fontId="21" fillId="7" borderId="19" xfId="0" applyFont="1" applyFill="1" applyBorder="1" applyAlignment="1">
      <alignment horizontal="center"/>
    </xf>
    <xf numFmtId="0" fontId="21" fillId="7" borderId="20" xfId="0" applyFont="1" applyFill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0" fillId="0" borderId="0" xfId="0" applyAlignment="1">
      <alignment horizontal="center" wrapText="1"/>
    </xf>
    <xf numFmtId="0" fontId="18" fillId="0" borderId="0" xfId="0" applyFont="1" applyAlignment="1">
      <alignment horizontal="center" vertical="center"/>
    </xf>
    <xf numFmtId="0" fontId="26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1" fillId="0" borderId="3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horizontal="center" wrapText="1"/>
    </xf>
    <xf numFmtId="0" fontId="1" fillId="0" borderId="4" xfId="0" applyFont="1" applyBorder="1" applyAlignment="1" applyProtection="1">
      <alignment horizontal="center" wrapText="1"/>
    </xf>
    <xf numFmtId="0" fontId="1" fillId="0" borderId="5" xfId="0" applyFont="1" applyBorder="1" applyAlignment="1" applyProtection="1">
      <alignment horizontal="center" wrapText="1"/>
    </xf>
    <xf numFmtId="0" fontId="1" fillId="0" borderId="6" xfId="0" applyFont="1" applyBorder="1" applyAlignment="1" applyProtection="1">
      <alignment horizontal="center" wrapText="1"/>
    </xf>
    <xf numFmtId="0" fontId="1" fillId="0" borderId="7" xfId="0" applyFont="1" applyBorder="1" applyAlignment="1" applyProtection="1">
      <alignment horizont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0" fillId="0" borderId="3" xfId="0" applyBorder="1" applyAlignment="1" applyProtection="1">
      <alignment wrapText="1"/>
    </xf>
    <xf numFmtId="0" fontId="0" fillId="0" borderId="2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5" xfId="0" applyBorder="1" applyAlignment="1" applyProtection="1">
      <alignment wrapText="1"/>
    </xf>
    <xf numFmtId="0" fontId="0" fillId="0" borderId="6" xfId="0" applyBorder="1" applyAlignment="1" applyProtection="1">
      <alignment wrapText="1"/>
    </xf>
    <xf numFmtId="0" fontId="0" fillId="0" borderId="7" xfId="0" applyBorder="1" applyAlignment="1" applyProtection="1">
      <alignment wrapText="1"/>
    </xf>
    <xf numFmtId="0" fontId="1" fillId="0" borderId="9" xfId="0" applyFont="1" applyBorder="1" applyAlignment="1">
      <alignment horizontal="left" wrapText="1"/>
    </xf>
    <xf numFmtId="0" fontId="1" fillId="4" borderId="13" xfId="0" applyFont="1" applyFill="1" applyBorder="1" applyAlignment="1" applyProtection="1">
      <alignment vertical="top" wrapText="1"/>
      <protection locked="0"/>
    </xf>
    <xf numFmtId="0" fontId="0" fillId="4" borderId="14" xfId="0" applyFill="1" applyBorder="1" applyAlignment="1" applyProtection="1">
      <protection locked="0"/>
    </xf>
    <xf numFmtId="0" fontId="0" fillId="4" borderId="15" xfId="0" applyFill="1" applyBorder="1" applyAlignment="1" applyProtection="1">
      <protection locked="0"/>
    </xf>
    <xf numFmtId="0" fontId="0" fillId="4" borderId="13" xfId="0" applyFill="1" applyBorder="1" applyAlignment="1" applyProtection="1">
      <alignment vertical="top" wrapText="1"/>
      <protection locked="0"/>
    </xf>
    <xf numFmtId="0" fontId="0" fillId="4" borderId="15" xfId="0" applyFill="1" applyBorder="1" applyAlignment="1" applyProtection="1">
      <alignment wrapText="1"/>
      <protection locked="0"/>
    </xf>
    <xf numFmtId="0" fontId="0" fillId="4" borderId="13" xfId="0" applyFill="1" applyBorder="1" applyAlignment="1" applyProtection="1">
      <alignment horizontal="right" vertical="center" wrapText="1"/>
      <protection locked="0"/>
    </xf>
    <xf numFmtId="0" fontId="0" fillId="0" borderId="15" xfId="0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center"/>
    </xf>
  </cellXfs>
  <cellStyles count="2">
    <cellStyle name="Hyperlink" xfId="1" builtinId="8"/>
    <cellStyle name="Standard" xfId="0" builtinId="0"/>
  </cellStyles>
  <dxfs count="18"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theme="0" tint="-0.14996795556505021"/>
        </patternFill>
      </fill>
    </dxf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theme="0" tint="-0.14996795556505021"/>
        </patternFill>
      </fill>
    </dxf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rgb="FFFEB0B0"/>
        </patternFill>
      </fill>
    </dxf>
  </dxfs>
  <tableStyles count="0" defaultTableStyle="TableStyleMedium2" defaultPivotStyle="PivotStyleLight16"/>
  <colors>
    <mruColors>
      <color rgb="FFFFB3B3"/>
      <color rgb="FFFEB0B0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1552575</xdr:colOff>
          <xdr:row>19</xdr:row>
          <xdr:rowOff>0</xdr:rowOff>
        </xdr:from>
        <xdr:to>
          <xdr:col>5</xdr:col>
          <xdr:colOff>19050</xdr:colOff>
          <xdr:row>20</xdr:row>
          <xdr:rowOff>0</xdr:rowOff>
        </xdr:to>
        <xdr:sp macro="" textlink="">
          <xdr:nvSpPr>
            <xdr:cNvPr id="1026" name="coKunde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0</xdr:rowOff>
        </xdr:from>
        <xdr:to>
          <xdr:col>2</xdr:col>
          <xdr:colOff>19050</xdr:colOff>
          <xdr:row>30</xdr:row>
          <xdr:rowOff>0</xdr:rowOff>
        </xdr:to>
        <xdr:sp macro="" textlink="">
          <xdr:nvSpPr>
            <xdr:cNvPr id="1028" name="CoRD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31</xdr:row>
          <xdr:rowOff>0</xdr:rowOff>
        </xdr:from>
        <xdr:to>
          <xdr:col>2</xdr:col>
          <xdr:colOff>9525</xdr:colOff>
          <xdr:row>32</xdr:row>
          <xdr:rowOff>0</xdr:rowOff>
        </xdr:to>
        <xdr:sp macro="" textlink="">
          <xdr:nvSpPr>
            <xdr:cNvPr id="1030" name="ComboBox2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31</xdr:row>
          <xdr:rowOff>9525</xdr:rowOff>
        </xdr:from>
        <xdr:to>
          <xdr:col>4</xdr:col>
          <xdr:colOff>9525</xdr:colOff>
          <xdr:row>32</xdr:row>
          <xdr:rowOff>0</xdr:rowOff>
        </xdr:to>
        <xdr:sp macro="" textlink="">
          <xdr:nvSpPr>
            <xdr:cNvPr id="1031" name="ComboBox3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33</xdr:row>
          <xdr:rowOff>0</xdr:rowOff>
        </xdr:from>
        <xdr:to>
          <xdr:col>2</xdr:col>
          <xdr:colOff>9525</xdr:colOff>
          <xdr:row>34</xdr:row>
          <xdr:rowOff>0</xdr:rowOff>
        </xdr:to>
        <xdr:sp macro="" textlink="">
          <xdr:nvSpPr>
            <xdr:cNvPr id="1032" name="ComboBox4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33</xdr:row>
          <xdr:rowOff>0</xdr:rowOff>
        </xdr:from>
        <xdr:to>
          <xdr:col>4</xdr:col>
          <xdr:colOff>9525</xdr:colOff>
          <xdr:row>34</xdr:row>
          <xdr:rowOff>0</xdr:rowOff>
        </xdr:to>
        <xdr:sp macro="" textlink="">
          <xdr:nvSpPr>
            <xdr:cNvPr id="1033" name="ComboBox5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35</xdr:row>
          <xdr:rowOff>0</xdr:rowOff>
        </xdr:from>
        <xdr:to>
          <xdr:col>3</xdr:col>
          <xdr:colOff>19050</xdr:colOff>
          <xdr:row>36</xdr:row>
          <xdr:rowOff>0</xdr:rowOff>
        </xdr:to>
        <xdr:sp macro="" textlink="">
          <xdr:nvSpPr>
            <xdr:cNvPr id="1034" name="ComboBox6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46</xdr:row>
          <xdr:rowOff>0</xdr:rowOff>
        </xdr:from>
        <xdr:to>
          <xdr:col>2</xdr:col>
          <xdr:colOff>9525</xdr:colOff>
          <xdr:row>47</xdr:row>
          <xdr:rowOff>0</xdr:rowOff>
        </xdr:to>
        <xdr:sp macro="" textlink="">
          <xdr:nvSpPr>
            <xdr:cNvPr id="1036" name="ComboBox7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29</xdr:row>
          <xdr:rowOff>0</xdr:rowOff>
        </xdr:from>
        <xdr:to>
          <xdr:col>4</xdr:col>
          <xdr:colOff>0</xdr:colOff>
          <xdr:row>30</xdr:row>
          <xdr:rowOff>0</xdr:rowOff>
        </xdr:to>
        <xdr:sp macro="" textlink="">
          <xdr:nvSpPr>
            <xdr:cNvPr id="1037" name="ComboBox1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5</xdr:col>
      <xdr:colOff>27214</xdr:colOff>
      <xdr:row>0</xdr:row>
      <xdr:rowOff>9525</xdr:rowOff>
    </xdr:from>
    <xdr:to>
      <xdr:col>5</xdr:col>
      <xdr:colOff>1495425</xdr:colOff>
      <xdr:row>8</xdr:row>
      <xdr:rowOff>180975</xdr:rowOff>
    </xdr:to>
    <xdr:pic>
      <xdr:nvPicPr>
        <xdr:cNvPr id="12" name="Bild 1" descr="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7714" y="9525"/>
          <a:ext cx="1468211" cy="1609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27214</xdr:colOff>
      <xdr:row>0</xdr:row>
      <xdr:rowOff>9525</xdr:rowOff>
    </xdr:from>
    <xdr:to>
      <xdr:col>6</xdr:col>
      <xdr:colOff>0</xdr:colOff>
      <xdr:row>8</xdr:row>
      <xdr:rowOff>180975</xdr:rowOff>
    </xdr:to>
    <xdr:pic>
      <xdr:nvPicPr>
        <xdr:cNvPr id="11" name="Bild 1" descr="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7714" y="9525"/>
          <a:ext cx="1468211" cy="1609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" Type="http://schemas.openxmlformats.org/officeDocument/2006/relationships/vmlDrawing" Target="../drawings/vmlDrawing1.vml"/><Relationship Id="rId21" Type="http://schemas.openxmlformats.org/officeDocument/2006/relationships/comments" Target="../comments1.x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I62"/>
  <sheetViews>
    <sheetView tabSelected="1" view="pageLayout" topLeftCell="A20" zoomScaleNormal="100" workbookViewId="0">
      <selection activeCell="E20" sqref="E20"/>
    </sheetView>
  </sheetViews>
  <sheetFormatPr baseColWidth="10" defaultRowHeight="15"/>
  <cols>
    <col min="1" max="1" width="25.5703125" customWidth="1"/>
    <col min="2" max="2" width="20.140625" customWidth="1"/>
    <col min="3" max="3" width="23.140625" customWidth="1"/>
    <col min="4" max="4" width="21.85546875" customWidth="1"/>
    <col min="5" max="5" width="18.5703125" customWidth="1"/>
    <col min="6" max="6" width="21.5703125" customWidth="1"/>
  </cols>
  <sheetData>
    <row r="1" spans="1:6" ht="18" customHeight="1">
      <c r="A1" s="73" t="s">
        <v>394</v>
      </c>
      <c r="B1" s="73"/>
      <c r="C1" s="73"/>
      <c r="D1" s="73"/>
      <c r="E1" s="73"/>
      <c r="F1" s="27" t="s">
        <v>1</v>
      </c>
    </row>
    <row r="2" spans="1:6" ht="15" customHeight="1">
      <c r="A2" s="73"/>
      <c r="B2" s="73"/>
      <c r="C2" s="73"/>
      <c r="D2" s="73"/>
      <c r="E2" s="73"/>
      <c r="F2" s="27"/>
    </row>
    <row r="3" spans="1:6" ht="15" customHeight="1">
      <c r="A3" s="73"/>
      <c r="B3" s="73"/>
      <c r="C3" s="73"/>
      <c r="D3" s="73"/>
      <c r="E3" s="73"/>
      <c r="F3" s="27"/>
    </row>
    <row r="4" spans="1:6">
      <c r="A4" s="74" t="s">
        <v>395</v>
      </c>
      <c r="B4" s="74"/>
      <c r="C4" s="74"/>
      <c r="D4" s="74"/>
      <c r="F4" s="27"/>
    </row>
    <row r="5" spans="1:6">
      <c r="A5" s="74"/>
      <c r="B5" s="74"/>
      <c r="C5" s="74"/>
      <c r="D5" s="74"/>
      <c r="F5" s="27"/>
    </row>
    <row r="6" spans="1:6">
      <c r="A6" s="74"/>
      <c r="B6" s="74"/>
      <c r="C6" s="74"/>
      <c r="D6" s="74"/>
      <c r="F6" s="27"/>
    </row>
    <row r="7" spans="1:6" ht="3.75" customHeight="1" thickBot="1">
      <c r="A7" s="28"/>
      <c r="B7" s="29"/>
      <c r="C7" s="30"/>
      <c r="D7" s="29"/>
      <c r="F7" s="27"/>
    </row>
    <row r="8" spans="1:6" ht="16.5" thickTop="1">
      <c r="A8" s="31"/>
      <c r="B8" s="9"/>
      <c r="C8" s="32"/>
      <c r="D8" s="9"/>
      <c r="F8" s="27"/>
    </row>
    <row r="9" spans="1:6" ht="15.75">
      <c r="A9" s="31"/>
      <c r="B9" s="9"/>
      <c r="C9" s="32"/>
      <c r="D9" s="9"/>
      <c r="F9" s="27"/>
    </row>
    <row r="10" spans="1:6">
      <c r="C10" s="32"/>
      <c r="E10" s="33" t="s">
        <v>396</v>
      </c>
      <c r="F10" s="34" t="s">
        <v>397</v>
      </c>
    </row>
    <row r="11" spans="1:6" ht="15.75">
      <c r="A11" s="75" t="s">
        <v>508</v>
      </c>
      <c r="B11" s="75"/>
      <c r="C11" s="75"/>
      <c r="E11" s="33"/>
      <c r="F11" s="34" t="s">
        <v>399</v>
      </c>
    </row>
    <row r="12" spans="1:6">
      <c r="A12" s="38"/>
      <c r="B12" s="39"/>
      <c r="C12" s="40"/>
      <c r="E12" s="33" t="s">
        <v>400</v>
      </c>
      <c r="F12" s="34" t="s">
        <v>417</v>
      </c>
    </row>
    <row r="13" spans="1:6" ht="23.25">
      <c r="A13" s="76" t="s">
        <v>489</v>
      </c>
      <c r="B13" s="76"/>
      <c r="C13" s="76"/>
      <c r="E13" s="33"/>
      <c r="F13" s="34"/>
    </row>
    <row r="14" spans="1:6" ht="15.75">
      <c r="A14" s="31"/>
      <c r="B14" s="9"/>
      <c r="C14" s="32"/>
      <c r="E14" s="35"/>
      <c r="F14" s="25"/>
    </row>
    <row r="15" spans="1:6" ht="15.75">
      <c r="A15" s="31"/>
      <c r="B15" s="9"/>
      <c r="C15" s="32"/>
      <c r="E15" s="35"/>
      <c r="F15" s="34"/>
    </row>
    <row r="16" spans="1:6" ht="15.75">
      <c r="A16" s="31"/>
      <c r="B16" s="9"/>
      <c r="C16" s="32"/>
      <c r="E16" s="9"/>
    </row>
    <row r="17" spans="1:9">
      <c r="C17" s="3"/>
      <c r="D17" s="25"/>
      <c r="F17" s="27"/>
    </row>
    <row r="18" spans="1:9" ht="18" customHeight="1">
      <c r="B18" s="77" t="s">
        <v>0</v>
      </c>
      <c r="C18" s="77"/>
      <c r="D18" s="77"/>
      <c r="E18" s="77"/>
      <c r="F18" s="49"/>
    </row>
    <row r="20" spans="1:9" ht="21" customHeight="1">
      <c r="A20" s="7" t="s">
        <v>48</v>
      </c>
      <c r="B20" s="21" t="e">
        <f>VLOOKUP(E20,Vorgabewerte!A9:B164,2,FALSE)</f>
        <v>#N/A</v>
      </c>
      <c r="C20" s="6"/>
      <c r="D20" s="23" t="s">
        <v>18</v>
      </c>
      <c r="E20" s="15" t="s">
        <v>393</v>
      </c>
    </row>
    <row r="22" spans="1:9">
      <c r="A22" t="s">
        <v>302</v>
      </c>
      <c r="B22" s="78"/>
      <c r="C22" s="79"/>
      <c r="D22" s="79"/>
      <c r="E22" s="80"/>
    </row>
    <row r="23" spans="1:9">
      <c r="B23" s="81"/>
      <c r="C23" s="82"/>
      <c r="D23" s="82"/>
      <c r="E23" s="83"/>
    </row>
    <row r="24" spans="1:9">
      <c r="B24" s="96" t="s">
        <v>509</v>
      </c>
      <c r="C24" s="97"/>
      <c r="D24" s="97"/>
      <c r="E24" s="98"/>
    </row>
    <row r="25" spans="1:9" ht="28.5" customHeight="1">
      <c r="A25" s="101" t="s">
        <v>405</v>
      </c>
      <c r="B25" s="101"/>
      <c r="C25" s="101"/>
      <c r="D25" s="101"/>
      <c r="E25" s="101"/>
      <c r="F25" s="101"/>
    </row>
    <row r="28" spans="1:9" ht="15.75">
      <c r="A28" s="2" t="s">
        <v>2</v>
      </c>
      <c r="B28" s="2"/>
      <c r="C28" s="2"/>
    </row>
    <row r="29" spans="1:9" ht="21" customHeight="1"/>
    <row r="30" spans="1:9" ht="21" customHeight="1">
      <c r="A30" s="56" t="s">
        <v>3</v>
      </c>
      <c r="B30" s="15" t="s">
        <v>416</v>
      </c>
      <c r="C30" s="56" t="s">
        <v>4</v>
      </c>
      <c r="D30" s="15" t="s">
        <v>416</v>
      </c>
      <c r="E30" s="1"/>
      <c r="F30" s="1"/>
      <c r="G30" s="1"/>
      <c r="H30" s="1"/>
      <c r="I30" s="1"/>
    </row>
    <row r="31" spans="1:9" ht="21" customHeight="1">
      <c r="A31" s="11"/>
      <c r="B31" s="1"/>
      <c r="C31" s="1"/>
      <c r="D31" s="1"/>
      <c r="E31" s="1"/>
      <c r="F31" s="1"/>
      <c r="G31" s="1"/>
      <c r="H31" s="1"/>
      <c r="I31" s="1"/>
    </row>
    <row r="32" spans="1:9" ht="21" customHeight="1">
      <c r="A32" s="56" t="s">
        <v>5</v>
      </c>
      <c r="B32" s="15" t="s">
        <v>416</v>
      </c>
      <c r="C32" s="56" t="s">
        <v>6</v>
      </c>
      <c r="D32" s="18" t="s">
        <v>416</v>
      </c>
      <c r="E32" s="1"/>
      <c r="F32" s="1"/>
      <c r="G32" s="1"/>
      <c r="H32" s="1"/>
      <c r="I32" s="1"/>
    </row>
    <row r="33" spans="1:9" ht="21" customHeight="1">
      <c r="A33" s="95" t="s">
        <v>493</v>
      </c>
      <c r="B33" s="95"/>
      <c r="C33" s="1"/>
      <c r="D33" s="1"/>
      <c r="E33" s="1"/>
      <c r="F33" s="1"/>
      <c r="G33" s="1"/>
      <c r="H33" s="1"/>
      <c r="I33" s="1"/>
    </row>
    <row r="34" spans="1:9" ht="21" customHeight="1">
      <c r="A34" s="56" t="s">
        <v>7</v>
      </c>
      <c r="B34" s="15" t="s">
        <v>416</v>
      </c>
      <c r="C34" s="56" t="s">
        <v>9</v>
      </c>
      <c r="D34" s="15" t="s">
        <v>416</v>
      </c>
      <c r="E34" s="1"/>
      <c r="F34" s="1"/>
      <c r="G34" s="1"/>
      <c r="H34" s="1"/>
      <c r="I34" s="1"/>
    </row>
    <row r="35" spans="1:9" ht="21" customHeight="1">
      <c r="A35" s="11"/>
      <c r="B35" s="1"/>
      <c r="C35" s="1"/>
      <c r="D35" s="1"/>
      <c r="E35" s="1"/>
      <c r="F35" s="1"/>
      <c r="G35" s="1"/>
      <c r="H35" s="1"/>
      <c r="I35" s="1"/>
    </row>
    <row r="36" spans="1:9" ht="21" customHeight="1">
      <c r="A36" s="84" t="s">
        <v>303</v>
      </c>
      <c r="B36" s="84"/>
      <c r="C36" s="15" t="s">
        <v>416</v>
      </c>
      <c r="E36" s="56" t="s">
        <v>304</v>
      </c>
      <c r="F36" s="16"/>
      <c r="G36" s="1"/>
      <c r="H36" s="1"/>
      <c r="I36" s="1"/>
    </row>
    <row r="37" spans="1:9" ht="21" customHeight="1">
      <c r="A37" s="12"/>
      <c r="C37" s="1"/>
      <c r="D37" s="1"/>
      <c r="E37" s="1"/>
      <c r="F37" s="1"/>
      <c r="G37" s="1"/>
      <c r="H37" s="1"/>
      <c r="I37" s="1"/>
    </row>
    <row r="38" spans="1:9" ht="21" customHeight="1">
      <c r="A38" s="56" t="s">
        <v>8</v>
      </c>
      <c r="B38" s="16"/>
      <c r="C38" s="56" t="s">
        <v>10</v>
      </c>
      <c r="D38" s="16"/>
      <c r="E38" s="1"/>
      <c r="F38" s="1"/>
      <c r="G38" s="1"/>
      <c r="H38" s="1"/>
      <c r="I38" s="1"/>
    </row>
    <row r="39" spans="1:9" ht="21" customHeight="1">
      <c r="A39" s="11"/>
      <c r="B39" s="1"/>
      <c r="C39" s="1"/>
      <c r="D39" s="1"/>
      <c r="E39" s="1"/>
      <c r="F39" s="1"/>
      <c r="G39" s="1"/>
      <c r="H39" s="1"/>
      <c r="I39" s="1"/>
    </row>
    <row r="40" spans="1:9" ht="21" customHeight="1">
      <c r="A40" s="55" t="s">
        <v>11</v>
      </c>
      <c r="B40" s="16"/>
      <c r="C40" s="100" t="s">
        <v>12</v>
      </c>
      <c r="D40" s="100"/>
      <c r="E40" s="100"/>
      <c r="F40" s="100"/>
      <c r="G40" s="1"/>
      <c r="H40" s="1"/>
      <c r="I40" s="1"/>
    </row>
    <row r="41" spans="1:9" ht="21" customHeight="1">
      <c r="A41" s="11"/>
      <c r="B41" s="1"/>
      <c r="C41" s="1"/>
      <c r="D41" s="1"/>
      <c r="E41" s="1"/>
      <c r="F41" s="1"/>
      <c r="G41" s="1"/>
      <c r="H41" s="1"/>
      <c r="I41" s="1"/>
    </row>
    <row r="42" spans="1:9" s="5" customFormat="1" ht="21" customHeight="1">
      <c r="A42" s="57" t="s">
        <v>13</v>
      </c>
      <c r="B42" s="22"/>
      <c r="C42" s="13" t="s">
        <v>28</v>
      </c>
      <c r="D42" s="17">
        <f>INT(IF(Verwendungszweck="V&lt;15ha",Flaeche*6,IF(Verwendungszweck="V&gt;15ha",Flaeche*4,IF(Verwendungszweck="Anhangerde",1,Flaeche*2))))</f>
        <v>0</v>
      </c>
      <c r="E42" s="13" t="s">
        <v>474</v>
      </c>
      <c r="F42" s="36">
        <f>ROUNDUP((AnzProben/24),0)</f>
        <v>0</v>
      </c>
      <c r="G42" s="4"/>
      <c r="H42" s="4"/>
      <c r="I42" s="4"/>
    </row>
    <row r="43" spans="1:9" ht="21" customHeight="1">
      <c r="A43" s="11"/>
      <c r="B43" s="1"/>
      <c r="C43" s="1"/>
      <c r="D43" s="1"/>
      <c r="E43" s="1"/>
      <c r="F43" s="1"/>
      <c r="G43" s="1"/>
      <c r="H43" s="1"/>
      <c r="I43" s="1"/>
    </row>
    <row r="44" spans="1:9" ht="21" customHeight="1">
      <c r="A44" s="55" t="s">
        <v>305</v>
      </c>
      <c r="B44" s="85"/>
      <c r="C44" s="86"/>
      <c r="D44" s="86"/>
      <c r="E44" s="86"/>
      <c r="F44" s="87"/>
      <c r="G44" s="1"/>
      <c r="H44" s="1"/>
      <c r="I44" s="1"/>
    </row>
    <row r="45" spans="1:9" ht="21" customHeight="1">
      <c r="A45" s="11"/>
      <c r="B45" s="88"/>
      <c r="C45" s="89"/>
      <c r="D45" s="89"/>
      <c r="E45" s="89"/>
      <c r="F45" s="90"/>
      <c r="G45" s="1"/>
      <c r="H45" s="1"/>
      <c r="I45" s="1"/>
    </row>
    <row r="46" spans="1:9" ht="21" customHeight="1">
      <c r="A46" s="11"/>
      <c r="B46" s="1"/>
      <c r="C46" s="1"/>
      <c r="D46" s="1"/>
      <c r="E46" s="1"/>
      <c r="F46" s="1"/>
      <c r="G46" s="1"/>
      <c r="H46" s="1"/>
      <c r="I46" s="1"/>
    </row>
    <row r="47" spans="1:9" ht="21" customHeight="1">
      <c r="A47" s="55" t="s">
        <v>27</v>
      </c>
      <c r="B47" s="14"/>
      <c r="C47" s="55"/>
      <c r="D47" s="71" t="s">
        <v>416</v>
      </c>
      <c r="E47" s="94"/>
      <c r="F47" s="93"/>
      <c r="G47" s="1"/>
      <c r="H47" s="1"/>
      <c r="I47" s="1"/>
    </row>
    <row r="48" spans="1:9" ht="21" customHeight="1">
      <c r="A48" s="1"/>
      <c r="B48" s="1"/>
      <c r="C48" s="1"/>
      <c r="D48" s="1"/>
      <c r="E48" s="93"/>
      <c r="F48" s="93"/>
      <c r="G48" s="1"/>
      <c r="H48" s="1"/>
      <c r="I48" s="1"/>
    </row>
    <row r="49" spans="1:9" ht="21" customHeight="1">
      <c r="A49" s="91"/>
      <c r="B49" s="99"/>
      <c r="C49" s="99"/>
      <c r="D49" s="99"/>
      <c r="E49" s="99"/>
      <c r="F49" s="99"/>
      <c r="G49" s="1"/>
      <c r="H49" s="1"/>
      <c r="I49" s="1"/>
    </row>
    <row r="50" spans="1:9" ht="18.75" customHeight="1">
      <c r="A50" s="91"/>
      <c r="B50" s="92"/>
      <c r="C50" s="92"/>
      <c r="D50" s="92"/>
      <c r="E50" s="92"/>
      <c r="F50" s="92"/>
      <c r="G50" s="1"/>
      <c r="H50" s="1"/>
      <c r="I50" s="1"/>
    </row>
    <row r="51" spans="1:9">
      <c r="A51" s="1"/>
      <c r="B51" s="92"/>
      <c r="C51" s="92"/>
      <c r="D51" s="92"/>
      <c r="E51" s="92"/>
      <c r="F51" s="92"/>
      <c r="G51" s="1"/>
      <c r="H51" s="1"/>
      <c r="I51" s="1"/>
    </row>
    <row r="52" spans="1:9">
      <c r="A52" s="1"/>
      <c r="B52" s="1"/>
      <c r="C52" s="1"/>
      <c r="D52" s="1"/>
      <c r="E52" s="1"/>
      <c r="F52" s="1"/>
      <c r="G52" s="1"/>
      <c r="H52" s="1"/>
      <c r="I52" s="1"/>
    </row>
    <row r="53" spans="1:9">
      <c r="A53" s="102" t="s">
        <v>522</v>
      </c>
      <c r="B53" s="102"/>
      <c r="C53" s="102"/>
      <c r="D53" s="102"/>
      <c r="E53" s="102"/>
      <c r="F53" s="102"/>
      <c r="G53" s="1"/>
      <c r="H53" s="1"/>
      <c r="I53" s="1"/>
    </row>
    <row r="54" spans="1:9">
      <c r="A54" s="1"/>
      <c r="B54" s="1"/>
      <c r="C54" s="1"/>
      <c r="D54" s="1"/>
      <c r="E54" s="1"/>
      <c r="F54" s="1"/>
      <c r="G54" s="1"/>
      <c r="H54" s="1"/>
      <c r="I54" s="1"/>
    </row>
    <row r="55" spans="1:9">
      <c r="A55" s="1"/>
      <c r="B55" s="1"/>
      <c r="C55" s="1"/>
      <c r="D55" s="1"/>
      <c r="E55" s="1"/>
      <c r="F55" s="1"/>
      <c r="G55" s="1"/>
      <c r="H55" s="1"/>
      <c r="I55" s="1"/>
    </row>
    <row r="56" spans="1:9">
      <c r="A56" s="1"/>
      <c r="B56" s="1"/>
      <c r="C56" s="1"/>
      <c r="D56" s="1"/>
      <c r="E56" s="1"/>
      <c r="F56" s="1"/>
      <c r="G56" s="1"/>
      <c r="H56" s="1"/>
      <c r="I56" s="1"/>
    </row>
    <row r="57" spans="1:9">
      <c r="A57" s="1"/>
      <c r="B57" s="1"/>
      <c r="C57" s="1"/>
      <c r="D57" s="1"/>
      <c r="E57" s="1"/>
      <c r="F57" s="1"/>
      <c r="G57" s="1"/>
      <c r="H57" s="1"/>
      <c r="I57" s="1"/>
    </row>
    <row r="58" spans="1:9">
      <c r="A58" s="1"/>
      <c r="B58" s="1"/>
      <c r="C58" s="1"/>
      <c r="D58" s="1"/>
      <c r="E58" s="1"/>
      <c r="F58" s="1"/>
      <c r="G58" s="1"/>
      <c r="H58" s="1"/>
      <c r="I58" s="1"/>
    </row>
    <row r="59" spans="1:9">
      <c r="A59" s="1"/>
      <c r="B59" s="1"/>
      <c r="C59" s="1"/>
      <c r="D59" s="1"/>
      <c r="E59" s="1"/>
      <c r="F59" s="1"/>
      <c r="G59" s="1"/>
      <c r="H59" s="1"/>
      <c r="I59" s="1"/>
    </row>
    <row r="60" spans="1:9">
      <c r="A60" s="1"/>
      <c r="B60" s="1"/>
      <c r="C60" s="1"/>
      <c r="D60" s="1"/>
      <c r="E60" s="1"/>
      <c r="F60" s="1"/>
      <c r="G60" s="1"/>
      <c r="H60" s="1"/>
      <c r="I60" s="1"/>
    </row>
    <row r="61" spans="1:9">
      <c r="A61" s="1"/>
      <c r="B61" s="1"/>
      <c r="C61" s="1"/>
      <c r="D61" s="1"/>
      <c r="E61" s="1"/>
      <c r="F61" s="1"/>
      <c r="G61" s="1"/>
      <c r="H61" s="1"/>
      <c r="I61" s="1"/>
    </row>
    <row r="62" spans="1:9">
      <c r="A62" s="1"/>
      <c r="B62" s="1"/>
      <c r="C62" s="1"/>
      <c r="D62" s="1"/>
      <c r="E62" s="1"/>
      <c r="F62" s="1"/>
      <c r="G62" s="1"/>
      <c r="H62" s="1"/>
      <c r="I62" s="1"/>
    </row>
  </sheetData>
  <sheetProtection password="C686" sheet="1" objects="1" scenarios="1" selectLockedCells="1"/>
  <dataConsolidate/>
  <mergeCells count="19">
    <mergeCell ref="B51:F51"/>
    <mergeCell ref="B49:F49"/>
    <mergeCell ref="C40:F40"/>
    <mergeCell ref="A25:F25"/>
    <mergeCell ref="A53:F53"/>
    <mergeCell ref="B22:E23"/>
    <mergeCell ref="A36:B36"/>
    <mergeCell ref="B44:F45"/>
    <mergeCell ref="A49:A50"/>
    <mergeCell ref="B50:F50"/>
    <mergeCell ref="E48:F48"/>
    <mergeCell ref="E47:F47"/>
    <mergeCell ref="A33:B33"/>
    <mergeCell ref="B24:E24"/>
    <mergeCell ref="A1:E3"/>
    <mergeCell ref="A4:D6"/>
    <mergeCell ref="A11:C11"/>
    <mergeCell ref="A13:C13"/>
    <mergeCell ref="B18:E18"/>
  </mergeCells>
  <conditionalFormatting sqref="B42">
    <cfRule type="expression" dxfId="17" priority="13">
      <formula>OR(AND((Verwendungszweck="V&lt;15ha"), (Flaeche&gt;15)),AND((Verwendungszweck="V&gt;15ha"), (Flaeche&lt;15)))</formula>
    </cfRule>
  </conditionalFormatting>
  <conditionalFormatting sqref="A30">
    <cfRule type="expression" dxfId="16" priority="11">
      <formula>ISBLANK(Regionaldienst)</formula>
    </cfRule>
  </conditionalFormatting>
  <conditionalFormatting sqref="D20">
    <cfRule type="expression" dxfId="15" priority="10">
      <formula>(Kundennummer="(fehlt)")</formula>
    </cfRule>
  </conditionalFormatting>
  <conditionalFormatting sqref="B22:E23">
    <cfRule type="expression" dxfId="14" priority="9">
      <formula>(Kundennummer&lt;&gt; "NEUKUNDE_P")</formula>
    </cfRule>
  </conditionalFormatting>
  <conditionalFormatting sqref="C30">
    <cfRule type="expression" dxfId="13" priority="8">
      <formula>ISBLANK(Kreis)</formula>
    </cfRule>
  </conditionalFormatting>
  <conditionalFormatting sqref="A32">
    <cfRule type="expression" dxfId="12" priority="7">
      <formula>ISBLANK(Verwendungszweck)</formula>
    </cfRule>
  </conditionalFormatting>
  <conditionalFormatting sqref="C32">
    <cfRule type="expression" dxfId="11" priority="6">
      <formula>ISBLANK(Untersuchungsgrund)</formula>
    </cfRule>
  </conditionalFormatting>
  <conditionalFormatting sqref="A34">
    <cfRule type="expression" dxfId="10" priority="5">
      <formula>ISBLANK(Anbaujahr)</formula>
    </cfRule>
  </conditionalFormatting>
  <conditionalFormatting sqref="C34">
    <cfRule type="expression" dxfId="9" priority="4">
      <formula>ISBLANK(LetztesJahr)</formula>
    </cfRule>
  </conditionalFormatting>
  <conditionalFormatting sqref="A36">
    <cfRule type="expression" dxfId="8" priority="1">
      <formula>ISBLANK(letztNAnbau)</formula>
    </cfRule>
  </conditionalFormatting>
  <pageMargins left="0.70866141732283472" right="0.70866141732283472" top="0.78740157480314965" bottom="0.78740157480314965" header="0.31496062992125984" footer="0.31496062992125984"/>
  <pageSetup paperSize="9" scale="65" orientation="portrait" r:id="rId1"/>
  <drawing r:id="rId2"/>
  <legacyDrawing r:id="rId3"/>
  <controls>
    <mc:AlternateContent xmlns:mc="http://schemas.openxmlformats.org/markup-compatibility/2006">
      <mc:Choice Requires="x14">
        <control shapeId="1037" r:id="rId4" name="ComboBox1">
          <controlPr autoLine="0" linkedCell="D30" listFillRange="Kreise" r:id="rId5">
            <anchor moveWithCells="1">
              <from>
                <xdr:col>3</xdr:col>
                <xdr:colOff>9525</xdr:colOff>
                <xdr:row>29</xdr:row>
                <xdr:rowOff>0</xdr:rowOff>
              </from>
              <to>
                <xdr:col>4</xdr:col>
                <xdr:colOff>0</xdr:colOff>
                <xdr:row>30</xdr:row>
                <xdr:rowOff>0</xdr:rowOff>
              </to>
            </anchor>
          </controlPr>
        </control>
      </mc:Choice>
      <mc:Fallback>
        <control shapeId="1037" r:id="rId4" name="ComboBox1"/>
      </mc:Fallback>
    </mc:AlternateContent>
    <mc:AlternateContent xmlns:mc="http://schemas.openxmlformats.org/markup-compatibility/2006">
      <mc:Choice Requires="x14">
        <control shapeId="1026" r:id="rId6" name="coKunde">
          <controlPr autoLine="0" linkedCell="Kundennummer" listFillRange="Kundenliste" r:id="rId7">
            <anchor moveWithCells="1">
              <from>
                <xdr:col>3</xdr:col>
                <xdr:colOff>1552575</xdr:colOff>
                <xdr:row>19</xdr:row>
                <xdr:rowOff>0</xdr:rowOff>
              </from>
              <to>
                <xdr:col>5</xdr:col>
                <xdr:colOff>19050</xdr:colOff>
                <xdr:row>20</xdr:row>
                <xdr:rowOff>0</xdr:rowOff>
              </to>
            </anchor>
          </controlPr>
        </control>
      </mc:Choice>
      <mc:Fallback>
        <control shapeId="1026" r:id="rId6" name="coKunde"/>
      </mc:Fallback>
    </mc:AlternateContent>
    <mc:AlternateContent xmlns:mc="http://schemas.openxmlformats.org/markup-compatibility/2006">
      <mc:Choice Requires="x14">
        <control shapeId="1028" r:id="rId8" name="CoRD">
          <controlPr defaultSize="0" autoLine="0" linkedCell="B30" listFillRange="Regionaldienste" r:id="rId9">
            <anchor moveWithCells="1">
              <from>
                <xdr:col>1</xdr:col>
                <xdr:colOff>0</xdr:colOff>
                <xdr:row>29</xdr:row>
                <xdr:rowOff>0</xdr:rowOff>
              </from>
              <to>
                <xdr:col>2</xdr:col>
                <xdr:colOff>19050</xdr:colOff>
                <xdr:row>30</xdr:row>
                <xdr:rowOff>0</xdr:rowOff>
              </to>
            </anchor>
          </controlPr>
        </control>
      </mc:Choice>
      <mc:Fallback>
        <control shapeId="1028" r:id="rId8" name="CoRD"/>
      </mc:Fallback>
    </mc:AlternateContent>
    <mc:AlternateContent xmlns:mc="http://schemas.openxmlformats.org/markup-compatibility/2006">
      <mc:Choice Requires="x14">
        <control shapeId="1030" r:id="rId10" name="ComboBox2">
          <controlPr autoLine="0" linkedCell="B32" listFillRange="Zwecke" r:id="rId11">
            <anchor moveWithCells="1">
              <from>
                <xdr:col>1</xdr:col>
                <xdr:colOff>9525</xdr:colOff>
                <xdr:row>31</xdr:row>
                <xdr:rowOff>0</xdr:rowOff>
              </from>
              <to>
                <xdr:col>2</xdr:col>
                <xdr:colOff>9525</xdr:colOff>
                <xdr:row>32</xdr:row>
                <xdr:rowOff>0</xdr:rowOff>
              </to>
            </anchor>
          </controlPr>
        </control>
      </mc:Choice>
      <mc:Fallback>
        <control shapeId="1030" r:id="rId10" name="ComboBox2"/>
      </mc:Fallback>
    </mc:AlternateContent>
    <mc:AlternateContent xmlns:mc="http://schemas.openxmlformats.org/markup-compatibility/2006">
      <mc:Choice Requires="x14">
        <control shapeId="1031" r:id="rId12" name="ComboBox3">
          <controlPr autoLine="0" linkedCell="Untersuchungsgrund" listFillRange="Gründe" r:id="rId13">
            <anchor moveWithCells="1">
              <from>
                <xdr:col>3</xdr:col>
                <xdr:colOff>9525</xdr:colOff>
                <xdr:row>31</xdr:row>
                <xdr:rowOff>9525</xdr:rowOff>
              </from>
              <to>
                <xdr:col>4</xdr:col>
                <xdr:colOff>9525</xdr:colOff>
                <xdr:row>32</xdr:row>
                <xdr:rowOff>0</xdr:rowOff>
              </to>
            </anchor>
          </controlPr>
        </control>
      </mc:Choice>
      <mc:Fallback>
        <control shapeId="1031" r:id="rId12" name="ComboBox3"/>
      </mc:Fallback>
    </mc:AlternateContent>
    <mc:AlternateContent xmlns:mc="http://schemas.openxmlformats.org/markup-compatibility/2006">
      <mc:Choice Requires="x14">
        <control shapeId="1032" r:id="rId14" name="ComboBox4">
          <controlPr autoLine="0" linkedCell="Anbaujahr" listFillRange="Jahre" r:id="rId15">
            <anchor moveWithCells="1">
              <from>
                <xdr:col>1</xdr:col>
                <xdr:colOff>0</xdr:colOff>
                <xdr:row>33</xdr:row>
                <xdr:rowOff>0</xdr:rowOff>
              </from>
              <to>
                <xdr:col>2</xdr:col>
                <xdr:colOff>9525</xdr:colOff>
                <xdr:row>34</xdr:row>
                <xdr:rowOff>0</xdr:rowOff>
              </to>
            </anchor>
          </controlPr>
        </control>
      </mc:Choice>
      <mc:Fallback>
        <control shapeId="1032" r:id="rId14" name="ComboBox4"/>
      </mc:Fallback>
    </mc:AlternateContent>
    <mc:AlternateContent xmlns:mc="http://schemas.openxmlformats.org/markup-compatibility/2006">
      <mc:Choice Requires="x14">
        <control shapeId="1033" r:id="rId16" name="ComboBox5">
          <controlPr autoLine="0" linkedCell="LetztesJahr" listFillRange="Vorjahre" r:id="rId17">
            <anchor moveWithCells="1">
              <from>
                <xdr:col>3</xdr:col>
                <xdr:colOff>9525</xdr:colOff>
                <xdr:row>33</xdr:row>
                <xdr:rowOff>0</xdr:rowOff>
              </from>
              <to>
                <xdr:col>4</xdr:col>
                <xdr:colOff>9525</xdr:colOff>
                <xdr:row>34</xdr:row>
                <xdr:rowOff>0</xdr:rowOff>
              </to>
            </anchor>
          </controlPr>
        </control>
      </mc:Choice>
      <mc:Fallback>
        <control shapeId="1033" r:id="rId16" name="ComboBox5"/>
      </mc:Fallback>
    </mc:AlternateContent>
    <mc:AlternateContent xmlns:mc="http://schemas.openxmlformats.org/markup-compatibility/2006">
      <mc:Choice Requires="x14">
        <control shapeId="1034" r:id="rId18" name="ComboBox6">
          <controlPr autoLine="0" linkedCell="letztNAnbau" listFillRange="Vorjahre" r:id="rId19">
            <anchor moveWithCells="1">
              <from>
                <xdr:col>2</xdr:col>
                <xdr:colOff>0</xdr:colOff>
                <xdr:row>35</xdr:row>
                <xdr:rowOff>0</xdr:rowOff>
              </from>
              <to>
                <xdr:col>3</xdr:col>
                <xdr:colOff>19050</xdr:colOff>
                <xdr:row>36</xdr:row>
                <xdr:rowOff>0</xdr:rowOff>
              </to>
            </anchor>
          </controlPr>
        </control>
      </mc:Choice>
      <mc:Fallback>
        <control shapeId="1034" r:id="rId18" name="ComboBox6"/>
      </mc:Fallback>
    </mc:AlternateContent>
    <mc:AlternateContent xmlns:mc="http://schemas.openxmlformats.org/markup-compatibility/2006">
      <mc:Choice Requires="x14">
        <control shapeId="1036" r:id="rId20" name="ComboBox7">
          <controlPr autoLine="0" linkedCell="Probenehmer" listFillRange="ProbenehmerListe" r:id="rId11">
            <anchor moveWithCells="1">
              <from>
                <xdr:col>1</xdr:col>
                <xdr:colOff>9525</xdr:colOff>
                <xdr:row>46</xdr:row>
                <xdr:rowOff>0</xdr:rowOff>
              </from>
              <to>
                <xdr:col>2</xdr:col>
                <xdr:colOff>9525</xdr:colOff>
                <xdr:row>47</xdr:row>
                <xdr:rowOff>0</xdr:rowOff>
              </to>
            </anchor>
          </controlPr>
        </control>
      </mc:Choice>
      <mc:Fallback>
        <control shapeId="1036" r:id="rId20" name="ComboBox7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"/>
  <dimension ref="A1:I63"/>
  <sheetViews>
    <sheetView topLeftCell="A37" zoomScaleNormal="100" workbookViewId="0">
      <selection activeCell="B47" sqref="B47"/>
    </sheetView>
  </sheetViews>
  <sheetFormatPr baseColWidth="10" defaultRowHeight="15"/>
  <cols>
    <col min="1" max="1" width="25.5703125" customWidth="1"/>
    <col min="2" max="2" width="20.140625" customWidth="1"/>
    <col min="3" max="3" width="23.140625" customWidth="1"/>
    <col min="4" max="4" width="21.85546875" customWidth="1"/>
    <col min="5" max="5" width="18.5703125" customWidth="1"/>
    <col min="6" max="6" width="21.5703125" customWidth="1"/>
  </cols>
  <sheetData>
    <row r="1" spans="1:6" ht="18" customHeight="1">
      <c r="A1" s="73" t="s">
        <v>394</v>
      </c>
      <c r="B1" s="73"/>
      <c r="C1" s="73"/>
      <c r="D1" s="73"/>
      <c r="E1" s="73"/>
      <c r="F1" s="27" t="s">
        <v>1</v>
      </c>
    </row>
    <row r="2" spans="1:6" ht="15" customHeight="1">
      <c r="A2" s="73"/>
      <c r="B2" s="73"/>
      <c r="C2" s="73"/>
      <c r="D2" s="73"/>
      <c r="E2" s="73"/>
      <c r="F2" s="27"/>
    </row>
    <row r="3" spans="1:6" ht="15" customHeight="1">
      <c r="A3" s="73"/>
      <c r="B3" s="73"/>
      <c r="C3" s="73"/>
      <c r="D3" s="73"/>
      <c r="E3" s="73"/>
      <c r="F3" s="27"/>
    </row>
    <row r="4" spans="1:6">
      <c r="A4" s="74" t="s">
        <v>395</v>
      </c>
      <c r="B4" s="74"/>
      <c r="C4" s="74"/>
      <c r="D4" s="74"/>
      <c r="F4" s="27"/>
    </row>
    <row r="5" spans="1:6">
      <c r="A5" s="74"/>
      <c r="B5" s="74"/>
      <c r="C5" s="74"/>
      <c r="D5" s="74"/>
      <c r="F5" s="27"/>
    </row>
    <row r="6" spans="1:6">
      <c r="A6" s="74"/>
      <c r="B6" s="74"/>
      <c r="C6" s="74"/>
      <c r="D6" s="74"/>
      <c r="F6" s="27"/>
    </row>
    <row r="7" spans="1:6" ht="3.75" customHeight="1" thickBot="1">
      <c r="A7" s="28"/>
      <c r="B7" s="29"/>
      <c r="C7" s="30"/>
      <c r="D7" s="29"/>
      <c r="F7" s="27"/>
    </row>
    <row r="8" spans="1:6" ht="16.5" thickTop="1">
      <c r="A8" s="31"/>
      <c r="B8" s="9"/>
      <c r="C8" s="32"/>
      <c r="D8" s="9"/>
      <c r="F8" s="27"/>
    </row>
    <row r="9" spans="1:6" ht="15.75">
      <c r="A9" s="31"/>
      <c r="B9" s="9"/>
      <c r="C9" s="32"/>
      <c r="D9" s="9"/>
      <c r="F9" s="27"/>
    </row>
    <row r="10" spans="1:6">
      <c r="C10" s="32"/>
      <c r="E10" s="33" t="s">
        <v>396</v>
      </c>
      <c r="F10" s="34" t="s">
        <v>397</v>
      </c>
    </row>
    <row r="11" spans="1:6" ht="15.75">
      <c r="A11" s="75" t="s">
        <v>398</v>
      </c>
      <c r="B11" s="75"/>
      <c r="C11" s="75"/>
      <c r="E11" s="33"/>
      <c r="F11" s="34" t="s">
        <v>399</v>
      </c>
    </row>
    <row r="12" spans="1:6">
      <c r="A12" s="38"/>
      <c r="B12" s="39"/>
      <c r="C12" s="40"/>
      <c r="E12" s="33" t="s">
        <v>400</v>
      </c>
      <c r="F12" s="34" t="s">
        <v>401</v>
      </c>
    </row>
    <row r="13" spans="1:6" ht="15.75">
      <c r="A13" s="103" t="s">
        <v>402</v>
      </c>
      <c r="B13" s="103"/>
      <c r="C13" s="103"/>
      <c r="E13" s="33" t="s">
        <v>403</v>
      </c>
      <c r="F13" s="34" t="s">
        <v>404</v>
      </c>
    </row>
    <row r="14" spans="1:6" ht="16.5" thickBot="1">
      <c r="A14" s="31"/>
      <c r="B14" s="9"/>
      <c r="C14" s="32"/>
      <c r="E14" s="35"/>
      <c r="F14" s="25"/>
    </row>
    <row r="15" spans="1:6">
      <c r="A15" s="51" t="s">
        <v>411</v>
      </c>
      <c r="B15" s="9"/>
      <c r="C15" s="32"/>
      <c r="E15" s="35"/>
      <c r="F15" s="112" t="s">
        <v>408</v>
      </c>
    </row>
    <row r="16" spans="1:6" ht="15.75">
      <c r="A16" s="31"/>
      <c r="B16" s="9"/>
      <c r="C16" s="32"/>
      <c r="E16" s="9"/>
      <c r="F16" s="113"/>
    </row>
    <row r="17" spans="1:9">
      <c r="C17" s="3"/>
      <c r="D17" s="25"/>
      <c r="F17" s="113"/>
    </row>
    <row r="18" spans="1:9" ht="18" customHeight="1" thickBot="1">
      <c r="B18" s="77" t="s">
        <v>0</v>
      </c>
      <c r="C18" s="77"/>
      <c r="D18" s="77"/>
      <c r="E18" s="77"/>
      <c r="F18" s="114"/>
    </row>
    <row r="20" spans="1:9" ht="21" customHeight="1">
      <c r="A20" s="7" t="s">
        <v>48</v>
      </c>
      <c r="B20" s="53" t="e">
        <f>Eingabe_Kunde!B20</f>
        <v>#N/A</v>
      </c>
      <c r="C20" s="6"/>
      <c r="D20" s="23" t="s">
        <v>18</v>
      </c>
      <c r="E20" s="53" t="str">
        <f>Eingabe_Kunde!E20</f>
        <v>(fehlt)</v>
      </c>
    </row>
    <row r="22" spans="1:9">
      <c r="A22" t="s">
        <v>302</v>
      </c>
      <c r="B22" s="104"/>
      <c r="C22" s="105"/>
      <c r="D22" s="105"/>
      <c r="E22" s="106"/>
    </row>
    <row r="23" spans="1:9">
      <c r="B23" s="107"/>
      <c r="C23" s="108"/>
      <c r="D23" s="108"/>
      <c r="E23" s="109"/>
    </row>
    <row r="25" spans="1:9" ht="28.5" customHeight="1">
      <c r="A25" s="101" t="s">
        <v>405</v>
      </c>
      <c r="B25" s="101"/>
      <c r="C25" s="101"/>
      <c r="D25" s="101"/>
      <c r="E25" s="101"/>
      <c r="F25" s="101"/>
    </row>
    <row r="28" spans="1:9" ht="15.75">
      <c r="A28" s="2" t="s">
        <v>2</v>
      </c>
      <c r="B28" s="2"/>
      <c r="C28" s="2"/>
    </row>
    <row r="29" spans="1:9" ht="21" customHeight="1"/>
    <row r="30" spans="1:9" ht="21" customHeight="1">
      <c r="A30" s="26" t="s">
        <v>3</v>
      </c>
      <c r="B30" s="21" t="str">
        <f>Eingabe_Kunde!B30</f>
        <v/>
      </c>
      <c r="C30" s="26" t="s">
        <v>4</v>
      </c>
      <c r="D30" s="53" t="str">
        <f>Eingabe_Kunde!D30</f>
        <v/>
      </c>
      <c r="E30" s="1"/>
      <c r="F30" s="1"/>
      <c r="G30" s="1"/>
      <c r="H30" s="1"/>
      <c r="I30" s="1"/>
    </row>
    <row r="31" spans="1:9" ht="21" customHeight="1">
      <c r="A31" s="11"/>
      <c r="B31" s="1"/>
      <c r="C31" s="1"/>
      <c r="D31" s="1"/>
      <c r="E31" s="1"/>
      <c r="F31" s="1"/>
      <c r="G31" s="1"/>
      <c r="H31" s="1"/>
      <c r="I31" s="1"/>
    </row>
    <row r="32" spans="1:9" ht="21" customHeight="1">
      <c r="A32" s="26" t="s">
        <v>5</v>
      </c>
      <c r="B32" s="53" t="str">
        <f>Eingabe_Kunde!B32</f>
        <v/>
      </c>
      <c r="C32" s="26" t="s">
        <v>6</v>
      </c>
      <c r="D32" s="53" t="str">
        <f>Eingabe_Kunde!D32</f>
        <v/>
      </c>
      <c r="E32" s="1"/>
      <c r="F32" s="1"/>
      <c r="G32" s="1"/>
      <c r="H32" s="1"/>
      <c r="I32" s="1"/>
    </row>
    <row r="33" spans="1:9" ht="21" customHeight="1">
      <c r="A33" s="11"/>
      <c r="B33" s="1"/>
      <c r="C33" s="1"/>
      <c r="D33" s="1"/>
      <c r="E33" s="1"/>
      <c r="F33" s="1"/>
      <c r="G33" s="1"/>
      <c r="H33" s="1"/>
      <c r="I33" s="1"/>
    </row>
    <row r="34" spans="1:9" ht="21" customHeight="1">
      <c r="A34" s="26" t="s">
        <v>7</v>
      </c>
      <c r="B34" s="53" t="str">
        <f>Eingabe_Kunde!B34</f>
        <v/>
      </c>
      <c r="C34" s="26" t="s">
        <v>9</v>
      </c>
      <c r="D34" s="53" t="str">
        <f>Eingabe_Kunde!D34</f>
        <v/>
      </c>
      <c r="E34" s="1"/>
      <c r="F34" s="1"/>
      <c r="G34" s="1"/>
      <c r="H34" s="1"/>
      <c r="I34" s="1"/>
    </row>
    <row r="35" spans="1:9" ht="21" customHeight="1">
      <c r="A35" s="11"/>
      <c r="B35" s="1"/>
      <c r="C35" s="1"/>
      <c r="D35" s="1"/>
      <c r="E35" s="1"/>
      <c r="F35" s="1"/>
      <c r="G35" s="1"/>
      <c r="H35" s="1"/>
      <c r="I35" s="1"/>
    </row>
    <row r="36" spans="1:9" ht="21" customHeight="1">
      <c r="A36" s="93" t="s">
        <v>303</v>
      </c>
      <c r="B36" s="93"/>
      <c r="C36" s="53" t="str">
        <f>Eingabe_Kunde!C36</f>
        <v/>
      </c>
      <c r="E36" s="26" t="s">
        <v>304</v>
      </c>
      <c r="F36" s="53">
        <f>Eingabe_Kunde!F36</f>
        <v>0</v>
      </c>
      <c r="G36" s="1"/>
      <c r="H36" s="1"/>
      <c r="I36" s="1"/>
    </row>
    <row r="37" spans="1:9" ht="21" customHeight="1">
      <c r="A37" s="12"/>
      <c r="C37" s="1"/>
      <c r="D37" s="1"/>
      <c r="E37" s="1"/>
      <c r="F37" s="1"/>
      <c r="G37" s="1"/>
      <c r="H37" s="1"/>
      <c r="I37" s="1"/>
    </row>
    <row r="38" spans="1:9" ht="21" customHeight="1">
      <c r="A38" s="26" t="s">
        <v>8</v>
      </c>
      <c r="B38" s="53">
        <f>Eingabe_Kunde!B38</f>
        <v>0</v>
      </c>
      <c r="C38" s="26" t="s">
        <v>10</v>
      </c>
      <c r="D38" s="53">
        <f>Eingabe_Kunde!D38</f>
        <v>0</v>
      </c>
      <c r="E38" s="1"/>
      <c r="F38" s="1"/>
      <c r="G38" s="1"/>
      <c r="H38" s="1"/>
      <c r="I38" s="1"/>
    </row>
    <row r="39" spans="1:9" ht="21" customHeight="1">
      <c r="A39" s="11"/>
      <c r="B39" s="1"/>
      <c r="C39" s="1"/>
      <c r="D39" s="1"/>
      <c r="E39" s="1"/>
      <c r="F39" s="1"/>
      <c r="G39" s="1"/>
      <c r="H39" s="1"/>
      <c r="I39" s="1"/>
    </row>
    <row r="40" spans="1:9" ht="21" customHeight="1">
      <c r="A40" s="26" t="s">
        <v>11</v>
      </c>
      <c r="B40" s="53">
        <f>Eingabe_Kunde!B40</f>
        <v>0</v>
      </c>
      <c r="C40" s="100" t="s">
        <v>12</v>
      </c>
      <c r="D40" s="100"/>
      <c r="E40" s="100"/>
      <c r="F40" s="100"/>
      <c r="G40" s="1"/>
      <c r="H40" s="1"/>
      <c r="I40" s="1"/>
    </row>
    <row r="41" spans="1:9" ht="21" customHeight="1">
      <c r="A41" s="11"/>
      <c r="B41" s="1"/>
      <c r="C41" s="1"/>
      <c r="D41" s="1"/>
      <c r="E41" s="1"/>
      <c r="F41" s="1"/>
      <c r="G41" s="1"/>
      <c r="H41" s="1"/>
      <c r="I41" s="1"/>
    </row>
    <row r="42" spans="1:9" s="5" customFormat="1" ht="21" customHeight="1">
      <c r="A42" s="13" t="s">
        <v>13</v>
      </c>
      <c r="B42" s="53">
        <f>Eingabe_Kunde!B42</f>
        <v>0</v>
      </c>
      <c r="C42" s="13" t="s">
        <v>28</v>
      </c>
      <c r="D42" s="53">
        <f>Eingabe_Kunde!D42</f>
        <v>0</v>
      </c>
      <c r="E42" s="13" t="s">
        <v>15</v>
      </c>
      <c r="F42" s="53">
        <f>Eingabe_Kunde!F42</f>
        <v>0</v>
      </c>
      <c r="G42" s="4"/>
      <c r="H42" s="4"/>
      <c r="I42" s="4"/>
    </row>
    <row r="43" spans="1:9" ht="21" customHeight="1">
      <c r="A43" s="11"/>
      <c r="B43" s="1"/>
      <c r="C43" s="1"/>
      <c r="D43" s="1"/>
      <c r="E43" s="1"/>
      <c r="F43" s="1"/>
      <c r="G43" s="1"/>
      <c r="H43" s="1"/>
      <c r="I43" s="1"/>
    </row>
    <row r="44" spans="1:9" ht="21" customHeight="1">
      <c r="A44" s="26" t="s">
        <v>305</v>
      </c>
      <c r="B44" s="115">
        <v>0</v>
      </c>
      <c r="C44" s="116"/>
      <c r="D44" s="116"/>
      <c r="E44" s="116"/>
      <c r="F44" s="117"/>
      <c r="G44" s="1"/>
      <c r="H44" s="1"/>
      <c r="I44" s="1"/>
    </row>
    <row r="45" spans="1:9" ht="21" customHeight="1">
      <c r="A45" s="11"/>
      <c r="B45" s="118"/>
      <c r="C45" s="119"/>
      <c r="D45" s="119"/>
      <c r="E45" s="119"/>
      <c r="F45" s="120"/>
      <c r="G45" s="1"/>
      <c r="H45" s="1"/>
      <c r="I45" s="1"/>
    </row>
    <row r="46" spans="1:9" ht="21" customHeight="1">
      <c r="A46" s="11"/>
      <c r="B46" s="1"/>
      <c r="C46" s="1"/>
      <c r="D46" s="1"/>
      <c r="E46" s="1"/>
      <c r="F46" s="1"/>
      <c r="G46" s="1"/>
      <c r="H46" s="1"/>
      <c r="I46" s="1"/>
    </row>
    <row r="47" spans="1:9" ht="21" customHeight="1">
      <c r="A47" s="26" t="s">
        <v>14</v>
      </c>
      <c r="B47" s="53">
        <f>Eingabe_Kunde!B47</f>
        <v>0</v>
      </c>
      <c r="C47" s="26" t="s">
        <v>27</v>
      </c>
      <c r="D47" s="53" t="str">
        <f>Eingabe_Kunde!D47</f>
        <v/>
      </c>
      <c r="E47" s="11"/>
      <c r="F47" s="37"/>
      <c r="G47" s="1"/>
      <c r="H47" s="1"/>
      <c r="I47" s="1"/>
    </row>
    <row r="48" spans="1:9" ht="21" customHeight="1">
      <c r="A48" s="1"/>
      <c r="B48" s="1"/>
      <c r="C48" s="1"/>
      <c r="D48" s="1"/>
      <c r="E48" s="1"/>
      <c r="F48" s="1"/>
      <c r="G48" s="1"/>
      <c r="H48" s="1"/>
      <c r="I48" s="1"/>
    </row>
    <row r="49" spans="1:9" ht="21" customHeight="1" thickBot="1">
      <c r="A49" s="44"/>
      <c r="B49" s="121" t="s">
        <v>26</v>
      </c>
      <c r="C49" s="121"/>
      <c r="D49" s="121"/>
      <c r="E49" s="121"/>
      <c r="F49" s="121"/>
      <c r="G49" s="1"/>
      <c r="H49" s="1"/>
      <c r="I49" s="1"/>
    </row>
    <row r="50" spans="1:9" ht="26.25" customHeight="1">
      <c r="A50" s="6" t="s">
        <v>412</v>
      </c>
      <c r="B50" s="1"/>
      <c r="C50" s="1"/>
      <c r="D50" s="1"/>
      <c r="E50" s="1"/>
      <c r="F50" s="1"/>
      <c r="G50" s="1"/>
      <c r="H50" s="1"/>
      <c r="I50" s="1"/>
    </row>
    <row r="51" spans="1:9" ht="31.5" customHeight="1">
      <c r="A51" s="50" t="s">
        <v>413</v>
      </c>
      <c r="B51" s="54"/>
      <c r="C51" s="52" t="s">
        <v>407</v>
      </c>
      <c r="D51" s="122"/>
      <c r="E51" s="123"/>
      <c r="F51" s="124"/>
      <c r="G51" s="1"/>
      <c r="H51" s="1"/>
      <c r="I51" s="1"/>
    </row>
    <row r="52" spans="1:9" ht="14.25" customHeight="1">
      <c r="A52" s="45"/>
      <c r="B52" s="41"/>
      <c r="C52" s="46"/>
      <c r="D52" s="47" t="s">
        <v>409</v>
      </c>
      <c r="E52" s="45"/>
      <c r="F52" s="48" t="s">
        <v>410</v>
      </c>
      <c r="G52" s="1"/>
      <c r="H52" s="1"/>
      <c r="I52" s="1"/>
    </row>
    <row r="53" spans="1:9" ht="14.25" customHeight="1">
      <c r="A53" s="1"/>
      <c r="B53" s="8"/>
      <c r="C53" s="42"/>
      <c r="D53" s="42"/>
      <c r="G53" s="1"/>
      <c r="H53" s="1"/>
      <c r="I53" s="1"/>
    </row>
    <row r="54" spans="1:9" ht="66" customHeight="1">
      <c r="A54" s="52" t="s">
        <v>414</v>
      </c>
      <c r="B54" s="125"/>
      <c r="C54" s="126"/>
      <c r="D54" s="52" t="s">
        <v>415</v>
      </c>
      <c r="E54" s="127"/>
      <c r="F54" s="128"/>
      <c r="G54" s="1"/>
      <c r="H54" s="1"/>
      <c r="I54" s="1"/>
    </row>
    <row r="55" spans="1:9">
      <c r="A55" s="1"/>
      <c r="B55" s="1"/>
      <c r="C55" s="1"/>
      <c r="D55" s="1"/>
      <c r="E55" s="1"/>
      <c r="F55" s="43"/>
      <c r="G55" s="1"/>
      <c r="H55" s="1"/>
      <c r="I55" s="1"/>
    </row>
    <row r="56" spans="1:9" ht="15" customHeight="1">
      <c r="A56" s="110" t="s">
        <v>405</v>
      </c>
      <c r="B56" s="110"/>
      <c r="C56" s="110"/>
      <c r="D56" s="110"/>
      <c r="E56" s="110"/>
      <c r="F56" s="110"/>
      <c r="G56" s="1"/>
      <c r="H56" s="1"/>
      <c r="I56" s="1"/>
    </row>
    <row r="57" spans="1:9" ht="30" customHeight="1">
      <c r="A57" s="111" t="s">
        <v>406</v>
      </c>
      <c r="B57" s="111"/>
      <c r="C57" s="111"/>
      <c r="D57" s="111"/>
      <c r="E57" s="111"/>
      <c r="F57" s="111"/>
      <c r="G57" s="1"/>
      <c r="H57" s="1"/>
      <c r="I57" s="1"/>
    </row>
    <row r="58" spans="1:9">
      <c r="A58" s="1"/>
      <c r="B58" s="1"/>
      <c r="C58" s="1"/>
      <c r="D58" s="1"/>
      <c r="E58" s="1"/>
      <c r="F58" s="1"/>
      <c r="G58" s="1"/>
      <c r="H58" s="1"/>
      <c r="I58" s="1"/>
    </row>
    <row r="59" spans="1:9">
      <c r="A59" s="1"/>
      <c r="B59" s="1"/>
      <c r="C59" s="1"/>
      <c r="D59" s="1"/>
      <c r="E59" s="1"/>
      <c r="F59" s="1"/>
      <c r="G59" s="1"/>
      <c r="H59" s="1"/>
      <c r="I59" s="1"/>
    </row>
    <row r="60" spans="1:9">
      <c r="A60" s="1"/>
      <c r="B60" s="1"/>
      <c r="C60" s="1"/>
      <c r="D60" s="1"/>
      <c r="E60" s="1"/>
      <c r="F60" s="1"/>
      <c r="G60" s="1"/>
      <c r="H60" s="1"/>
      <c r="I60" s="1"/>
    </row>
    <row r="61" spans="1:9">
      <c r="A61" s="1"/>
      <c r="B61" s="1"/>
      <c r="C61" s="1"/>
      <c r="D61" s="1"/>
      <c r="E61" s="1"/>
      <c r="F61" s="1"/>
      <c r="G61" s="1"/>
      <c r="H61" s="1"/>
      <c r="I61" s="1"/>
    </row>
    <row r="62" spans="1:9">
      <c r="A62" s="1"/>
      <c r="B62" s="1"/>
      <c r="C62" s="1"/>
      <c r="D62" s="1"/>
      <c r="E62" s="1"/>
      <c r="F62" s="1"/>
      <c r="G62" s="1"/>
      <c r="H62" s="1"/>
      <c r="I62" s="1"/>
    </row>
    <row r="63" spans="1:9">
      <c r="A63" s="1"/>
      <c r="B63" s="1"/>
      <c r="C63" s="1"/>
      <c r="D63" s="1"/>
      <c r="E63" s="1"/>
      <c r="F63" s="1"/>
      <c r="G63" s="1"/>
      <c r="H63" s="1"/>
      <c r="I63" s="1"/>
    </row>
  </sheetData>
  <sheetProtection selectLockedCells="1"/>
  <mergeCells count="17">
    <mergeCell ref="A56:F56"/>
    <mergeCell ref="A57:F57"/>
    <mergeCell ref="B18:E18"/>
    <mergeCell ref="F15:F18"/>
    <mergeCell ref="A25:F25"/>
    <mergeCell ref="A36:B36"/>
    <mergeCell ref="C40:F40"/>
    <mergeCell ref="B44:F45"/>
    <mergeCell ref="B49:F49"/>
    <mergeCell ref="D51:F51"/>
    <mergeCell ref="B54:C54"/>
    <mergeCell ref="E54:F54"/>
    <mergeCell ref="A1:E3"/>
    <mergeCell ref="A4:D6"/>
    <mergeCell ref="A11:C11"/>
    <mergeCell ref="A13:C13"/>
    <mergeCell ref="B22:E23"/>
  </mergeCells>
  <conditionalFormatting sqref="A30">
    <cfRule type="expression" dxfId="7" priority="9">
      <formula>ISBLANK(Regionaldienst)</formula>
    </cfRule>
  </conditionalFormatting>
  <conditionalFormatting sqref="B22:E23">
    <cfRule type="expression" dxfId="6" priority="7">
      <formula>(Kundennummer&lt;&gt; "NEUKUNDE_P")</formula>
    </cfRule>
  </conditionalFormatting>
  <conditionalFormatting sqref="C30">
    <cfRule type="expression" dxfId="5" priority="6">
      <formula>ISBLANK(Kreis)</formula>
    </cfRule>
  </conditionalFormatting>
  <conditionalFormatting sqref="A32">
    <cfRule type="expression" dxfId="4" priority="5">
      <formula>ISBLANK(Verwendungszweck)</formula>
    </cfRule>
  </conditionalFormatting>
  <conditionalFormatting sqref="C32">
    <cfRule type="expression" dxfId="3" priority="4">
      <formula>ISBLANK(Untersuchungsgrund)</formula>
    </cfRule>
  </conditionalFormatting>
  <conditionalFormatting sqref="A34">
    <cfRule type="expression" dxfId="2" priority="3">
      <formula>ISBLANK(Anbaujahr)</formula>
    </cfRule>
  </conditionalFormatting>
  <conditionalFormatting sqref="C34">
    <cfRule type="expression" dxfId="1" priority="2">
      <formula>ISBLANK(LetztesJahr)</formula>
    </cfRule>
  </conditionalFormatting>
  <conditionalFormatting sqref="A36">
    <cfRule type="expression" dxfId="0" priority="1">
      <formula>ISBLANK(letztNAnbau)</formula>
    </cfRule>
  </conditionalFormatting>
  <pageMargins left="0.70866141732283472" right="0.70866141732283472" top="0.78740157480314965" bottom="0.78740157480314965" header="0.31496062992125984" footer="0.31496062992125984"/>
  <pageSetup paperSize="9" scale="6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W165"/>
  <sheetViews>
    <sheetView workbookViewId="0">
      <selection activeCell="A133" sqref="A133:C133"/>
    </sheetView>
  </sheetViews>
  <sheetFormatPr baseColWidth="10" defaultRowHeight="15"/>
  <cols>
    <col min="3" max="3" width="44.140625" customWidth="1"/>
    <col min="19" max="19" width="28.140625" bestFit="1" customWidth="1"/>
  </cols>
  <sheetData>
    <row r="1" spans="1:23">
      <c r="B1" t="s">
        <v>46</v>
      </c>
      <c r="D1" t="s">
        <v>47</v>
      </c>
      <c r="I1" s="129" t="s">
        <v>502</v>
      </c>
      <c r="J1" s="129"/>
      <c r="K1" s="129"/>
      <c r="L1" s="129"/>
      <c r="M1" s="129"/>
      <c r="N1" s="129"/>
      <c r="O1" s="129"/>
      <c r="P1" s="129"/>
      <c r="Q1" s="129"/>
      <c r="R1" s="129"/>
    </row>
    <row r="2" spans="1:23">
      <c r="A2" s="24" t="s">
        <v>301</v>
      </c>
      <c r="D2" t="s">
        <v>294</v>
      </c>
      <c r="G2" t="s">
        <v>295</v>
      </c>
      <c r="I2" t="s">
        <v>296</v>
      </c>
      <c r="K2" t="s">
        <v>297</v>
      </c>
      <c r="M2" t="s">
        <v>298</v>
      </c>
      <c r="O2" t="s">
        <v>299</v>
      </c>
      <c r="S2" t="s">
        <v>300</v>
      </c>
    </row>
    <row r="3" spans="1:23">
      <c r="A3" s="62" t="s">
        <v>392</v>
      </c>
      <c r="B3" s="62" t="s">
        <v>293</v>
      </c>
      <c r="C3" s="61"/>
    </row>
    <row r="4" spans="1:23">
      <c r="A4" s="62" t="s">
        <v>393</v>
      </c>
      <c r="B4" s="62" t="s">
        <v>17</v>
      </c>
      <c r="C4" s="61"/>
    </row>
    <row r="5" spans="1:23">
      <c r="A5" s="61" t="s">
        <v>163</v>
      </c>
      <c r="B5" s="61" t="s">
        <v>314</v>
      </c>
      <c r="D5" s="10" t="s">
        <v>41</v>
      </c>
      <c r="E5" s="10"/>
      <c r="G5" s="10" t="s">
        <v>42</v>
      </c>
      <c r="I5" s="10" t="s">
        <v>43</v>
      </c>
      <c r="K5" s="10" t="s">
        <v>44</v>
      </c>
      <c r="M5" s="10" t="s">
        <v>145</v>
      </c>
      <c r="N5" s="63"/>
      <c r="O5" s="10" t="s">
        <v>146</v>
      </c>
      <c r="P5" s="63"/>
      <c r="Q5" s="63"/>
      <c r="S5" s="10" t="s">
        <v>45</v>
      </c>
    </row>
    <row r="6" spans="1:23">
      <c r="A6" s="61" t="s">
        <v>224</v>
      </c>
      <c r="B6" s="61" t="s">
        <v>315</v>
      </c>
      <c r="D6" s="10" t="s">
        <v>512</v>
      </c>
      <c r="E6" s="10"/>
      <c r="G6" s="10" t="s">
        <v>306</v>
      </c>
      <c r="I6" s="10" t="s">
        <v>23</v>
      </c>
      <c r="K6" s="10" t="s">
        <v>49</v>
      </c>
      <c r="M6" s="10" t="s">
        <v>50</v>
      </c>
      <c r="N6" s="66"/>
      <c r="O6" s="10">
        <f ca="1">YEAR(NOW())</f>
        <v>2025</v>
      </c>
      <c r="P6" s="66"/>
      <c r="Q6" s="66"/>
      <c r="S6" s="67" t="s">
        <v>52</v>
      </c>
      <c r="U6" s="24"/>
      <c r="V6" s="24"/>
      <c r="W6" s="24"/>
    </row>
    <row r="7" spans="1:23">
      <c r="A7" s="61" t="s">
        <v>260</v>
      </c>
      <c r="B7" s="61" t="s">
        <v>316</v>
      </c>
      <c r="C7" s="61"/>
      <c r="D7" s="62" t="s">
        <v>20</v>
      </c>
      <c r="E7" s="10"/>
      <c r="G7" s="10" t="s">
        <v>307</v>
      </c>
      <c r="I7" s="10" t="s">
        <v>24</v>
      </c>
      <c r="K7" s="10" t="s">
        <v>50</v>
      </c>
      <c r="M7" s="10">
        <f ca="1">YEAR(NOW())+1</f>
        <v>2026</v>
      </c>
      <c r="N7" s="66"/>
      <c r="O7" s="10">
        <f ca="1">O6-1</f>
        <v>2024</v>
      </c>
      <c r="P7" s="66"/>
      <c r="Q7" s="66"/>
      <c r="S7" s="67" t="s">
        <v>53</v>
      </c>
      <c r="U7" s="24"/>
      <c r="V7" s="24"/>
      <c r="W7" s="24"/>
    </row>
    <row r="8" spans="1:23">
      <c r="A8" s="61" t="s">
        <v>228</v>
      </c>
      <c r="B8" s="61" t="s">
        <v>317</v>
      </c>
      <c r="D8" s="62" t="s">
        <v>21</v>
      </c>
      <c r="E8" s="10"/>
      <c r="G8" s="10" t="s">
        <v>308</v>
      </c>
      <c r="I8" s="10" t="s">
        <v>25</v>
      </c>
      <c r="K8" s="72" t="s">
        <v>511</v>
      </c>
      <c r="M8" s="10">
        <f t="shared" ref="M8:M11" ca="1" si="0">M7+1</f>
        <v>2027</v>
      </c>
      <c r="N8" s="66"/>
      <c r="O8" s="10">
        <f t="shared" ref="O8:O25" ca="1" si="1">O7-1</f>
        <v>2023</v>
      </c>
      <c r="P8" s="66"/>
      <c r="Q8" s="66"/>
      <c r="S8" s="67" t="s">
        <v>54</v>
      </c>
      <c r="U8" s="59"/>
      <c r="V8" s="24"/>
      <c r="W8" s="24"/>
    </row>
    <row r="9" spans="1:23">
      <c r="A9" t="s">
        <v>219</v>
      </c>
      <c r="B9" t="s">
        <v>475</v>
      </c>
      <c r="D9" s="10"/>
      <c r="E9" s="10"/>
      <c r="G9" s="10" t="s">
        <v>309</v>
      </c>
      <c r="I9" s="10" t="s">
        <v>51</v>
      </c>
      <c r="K9" s="66"/>
      <c r="M9" s="10">
        <f t="shared" ca="1" si="0"/>
        <v>2028</v>
      </c>
      <c r="N9" s="66"/>
      <c r="O9" s="10">
        <f t="shared" ca="1" si="1"/>
        <v>2022</v>
      </c>
      <c r="P9" s="66"/>
      <c r="Q9" s="66"/>
      <c r="S9" s="67" t="s">
        <v>55</v>
      </c>
      <c r="U9" s="24"/>
      <c r="V9" s="24"/>
      <c r="W9" s="24"/>
    </row>
    <row r="10" spans="1:23">
      <c r="A10" t="s">
        <v>189</v>
      </c>
      <c r="B10" t="s">
        <v>318</v>
      </c>
      <c r="G10" s="10" t="s">
        <v>310</v>
      </c>
      <c r="I10" s="10" t="s">
        <v>510</v>
      </c>
      <c r="K10" s="66"/>
      <c r="M10" s="10">
        <f t="shared" ca="1" si="0"/>
        <v>2029</v>
      </c>
      <c r="N10" s="63"/>
      <c r="O10" s="10">
        <f t="shared" ca="1" si="1"/>
        <v>2021</v>
      </c>
      <c r="P10" s="63"/>
      <c r="Q10" s="63"/>
      <c r="S10" s="67" t="s">
        <v>56</v>
      </c>
      <c r="U10" s="59"/>
      <c r="V10" s="24"/>
      <c r="W10" s="24"/>
    </row>
    <row r="11" spans="1:23">
      <c r="A11" t="s">
        <v>268</v>
      </c>
      <c r="B11" t="s">
        <v>476</v>
      </c>
      <c r="G11" s="10" t="s">
        <v>311</v>
      </c>
      <c r="I11" s="65"/>
      <c r="K11" s="66"/>
      <c r="M11" s="62">
        <f t="shared" ca="1" si="0"/>
        <v>2030</v>
      </c>
      <c r="N11" s="63"/>
      <c r="O11" s="10">
        <f t="shared" ca="1" si="1"/>
        <v>2020</v>
      </c>
      <c r="P11" s="63"/>
      <c r="Q11" s="63"/>
      <c r="S11" s="68" t="s">
        <v>500</v>
      </c>
      <c r="U11" s="24"/>
      <c r="V11" s="24"/>
      <c r="W11" s="24"/>
    </row>
    <row r="12" spans="1:23">
      <c r="A12" t="s">
        <v>182</v>
      </c>
      <c r="B12" t="s">
        <v>183</v>
      </c>
      <c r="G12" s="10" t="s">
        <v>312</v>
      </c>
      <c r="I12" s="65"/>
      <c r="K12" s="63"/>
      <c r="M12" s="62"/>
      <c r="N12" s="63"/>
      <c r="O12" s="10">
        <f t="shared" ca="1" si="1"/>
        <v>2019</v>
      </c>
      <c r="P12" s="63"/>
      <c r="Q12" s="63"/>
      <c r="S12" s="67" t="s">
        <v>57</v>
      </c>
      <c r="U12" s="59"/>
      <c r="V12" s="24"/>
      <c r="W12" s="24"/>
    </row>
    <row r="13" spans="1:23">
      <c r="A13" t="s">
        <v>158</v>
      </c>
      <c r="B13" t="s">
        <v>319</v>
      </c>
      <c r="G13" s="10" t="s">
        <v>313</v>
      </c>
      <c r="I13" s="65"/>
      <c r="K13" s="63"/>
      <c r="M13" s="63"/>
      <c r="N13" s="63"/>
      <c r="O13" s="10">
        <f t="shared" ca="1" si="1"/>
        <v>2018</v>
      </c>
      <c r="P13" s="63"/>
      <c r="Q13" s="63"/>
      <c r="S13" s="62" t="s">
        <v>58</v>
      </c>
      <c r="U13" s="24"/>
      <c r="V13" s="24"/>
      <c r="W13" s="24"/>
    </row>
    <row r="14" spans="1:23">
      <c r="A14" t="s">
        <v>237</v>
      </c>
      <c r="B14" t="s">
        <v>477</v>
      </c>
      <c r="G14" s="10"/>
      <c r="I14" s="65"/>
      <c r="K14" s="63"/>
      <c r="M14" s="63"/>
      <c r="N14" s="63"/>
      <c r="O14" s="10">
        <f t="shared" ca="1" si="1"/>
        <v>2017</v>
      </c>
      <c r="P14" s="63"/>
      <c r="Q14" s="63"/>
      <c r="S14" s="67" t="s">
        <v>59</v>
      </c>
      <c r="U14" s="59"/>
      <c r="V14" s="24"/>
      <c r="W14" s="24"/>
    </row>
    <row r="15" spans="1:23">
      <c r="A15" s="64">
        <v>482609</v>
      </c>
      <c r="B15" t="s">
        <v>478</v>
      </c>
      <c r="G15" s="63"/>
      <c r="I15" s="65"/>
      <c r="K15" s="63"/>
      <c r="M15" s="63"/>
      <c r="N15" s="63"/>
      <c r="O15" s="10">
        <f t="shared" ca="1" si="1"/>
        <v>2016</v>
      </c>
      <c r="P15" s="63"/>
      <c r="Q15" s="63"/>
      <c r="S15" s="67" t="s">
        <v>60</v>
      </c>
      <c r="U15" s="58"/>
      <c r="V15" s="24"/>
      <c r="W15" s="24"/>
    </row>
    <row r="16" spans="1:23">
      <c r="A16" s="61" t="s">
        <v>216</v>
      </c>
      <c r="B16" t="s">
        <v>320</v>
      </c>
      <c r="G16" s="63"/>
      <c r="I16" s="65"/>
      <c r="K16" s="63"/>
      <c r="M16" s="63"/>
      <c r="N16" s="63"/>
      <c r="O16" s="10">
        <f t="shared" ca="1" si="1"/>
        <v>2015</v>
      </c>
      <c r="P16" s="63"/>
      <c r="Q16" s="63"/>
      <c r="S16" s="67" t="s">
        <v>61</v>
      </c>
      <c r="U16" s="24"/>
      <c r="V16" s="24"/>
      <c r="W16" s="24"/>
    </row>
    <row r="17" spans="1:23">
      <c r="A17" s="61" t="s">
        <v>227</v>
      </c>
      <c r="B17" t="s">
        <v>479</v>
      </c>
      <c r="G17" s="63"/>
      <c r="I17" s="65"/>
      <c r="M17" s="63"/>
      <c r="N17" s="63"/>
      <c r="O17" s="10">
        <f t="shared" ca="1" si="1"/>
        <v>2014</v>
      </c>
      <c r="P17" s="63"/>
      <c r="Q17" s="63"/>
      <c r="S17" s="67" t="s">
        <v>62</v>
      </c>
      <c r="U17" s="24"/>
      <c r="V17" s="24"/>
      <c r="W17" s="24"/>
    </row>
    <row r="18" spans="1:23">
      <c r="A18" t="s">
        <v>186</v>
      </c>
      <c r="B18" t="s">
        <v>321</v>
      </c>
      <c r="I18" s="65"/>
      <c r="N18" s="63"/>
      <c r="O18" s="10">
        <f t="shared" ca="1" si="1"/>
        <v>2013</v>
      </c>
      <c r="S18" s="67" t="s">
        <v>63</v>
      </c>
      <c r="U18" s="58"/>
      <c r="V18" s="24"/>
      <c r="W18" s="24"/>
    </row>
    <row r="19" spans="1:23">
      <c r="A19" s="61" t="s">
        <v>170</v>
      </c>
      <c r="B19" t="s">
        <v>171</v>
      </c>
      <c r="I19" s="65"/>
      <c r="O19" s="10">
        <f t="shared" ca="1" si="1"/>
        <v>2012</v>
      </c>
      <c r="S19" s="67" t="s">
        <v>64</v>
      </c>
      <c r="U19" s="24"/>
      <c r="V19" s="24"/>
      <c r="W19" s="24"/>
    </row>
    <row r="20" spans="1:23">
      <c r="A20" t="s">
        <v>241</v>
      </c>
      <c r="B20" t="s">
        <v>322</v>
      </c>
      <c r="I20" s="65"/>
      <c r="O20" s="10">
        <f t="shared" ca="1" si="1"/>
        <v>2011</v>
      </c>
      <c r="S20" s="68" t="s">
        <v>495</v>
      </c>
      <c r="U20" s="24"/>
      <c r="V20" s="24"/>
      <c r="W20" s="24"/>
    </row>
    <row r="21" spans="1:23">
      <c r="A21" t="s">
        <v>187</v>
      </c>
      <c r="B21" t="s">
        <v>188</v>
      </c>
      <c r="I21" s="63"/>
      <c r="O21" s="10">
        <f t="shared" ca="1" si="1"/>
        <v>2010</v>
      </c>
      <c r="S21" s="67" t="s">
        <v>65</v>
      </c>
      <c r="U21" s="24"/>
      <c r="V21" s="24"/>
      <c r="W21" s="24"/>
    </row>
    <row r="22" spans="1:23">
      <c r="A22" t="s">
        <v>273</v>
      </c>
      <c r="B22" t="s">
        <v>323</v>
      </c>
      <c r="O22" s="10">
        <f t="shared" ca="1" si="1"/>
        <v>2009</v>
      </c>
      <c r="S22" s="67" t="s">
        <v>66</v>
      </c>
      <c r="U22" s="58"/>
      <c r="V22" s="24"/>
      <c r="W22" s="24"/>
    </row>
    <row r="23" spans="1:23">
      <c r="A23" t="s">
        <v>262</v>
      </c>
      <c r="B23" t="s">
        <v>263</v>
      </c>
      <c r="O23" s="10">
        <f t="shared" ca="1" si="1"/>
        <v>2008</v>
      </c>
      <c r="S23" s="68" t="s">
        <v>517</v>
      </c>
      <c r="U23" s="24"/>
      <c r="V23" s="24"/>
      <c r="W23" s="24"/>
    </row>
    <row r="24" spans="1:23">
      <c r="A24" t="s">
        <v>156</v>
      </c>
      <c r="B24" t="s">
        <v>157</v>
      </c>
      <c r="O24" s="10">
        <f t="shared" ca="1" si="1"/>
        <v>2007</v>
      </c>
      <c r="S24" s="68" t="s">
        <v>467</v>
      </c>
      <c r="U24" s="24"/>
      <c r="V24" s="24"/>
      <c r="W24" s="24"/>
    </row>
    <row r="25" spans="1:23">
      <c r="A25" t="s">
        <v>324</v>
      </c>
      <c r="B25" t="s">
        <v>325</v>
      </c>
      <c r="O25" s="10">
        <f t="shared" ca="1" si="1"/>
        <v>2006</v>
      </c>
      <c r="S25" s="67" t="s">
        <v>67</v>
      </c>
      <c r="U25" s="24"/>
      <c r="V25" s="24"/>
      <c r="W25" s="24"/>
    </row>
    <row r="26" spans="1:23">
      <c r="A26" t="s">
        <v>255</v>
      </c>
      <c r="B26" t="s">
        <v>326</v>
      </c>
      <c r="G26" s="20"/>
      <c r="O26" s="10" t="s">
        <v>147</v>
      </c>
      <c r="S26" s="67" t="s">
        <v>68</v>
      </c>
      <c r="U26" s="24"/>
      <c r="V26" s="24"/>
      <c r="W26" s="24"/>
    </row>
    <row r="27" spans="1:23">
      <c r="A27" t="s">
        <v>274</v>
      </c>
      <c r="B27" t="s">
        <v>275</v>
      </c>
      <c r="G27" s="20"/>
      <c r="O27" s="10" t="s">
        <v>150</v>
      </c>
      <c r="S27" s="67" t="s">
        <v>69</v>
      </c>
      <c r="U27" s="59"/>
      <c r="V27" s="24"/>
      <c r="W27" s="24"/>
    </row>
    <row r="28" spans="1:23">
      <c r="A28" t="s">
        <v>277</v>
      </c>
      <c r="B28" t="s">
        <v>278</v>
      </c>
      <c r="G28" s="20"/>
      <c r="O28" s="10" t="s">
        <v>151</v>
      </c>
      <c r="S28" s="68" t="s">
        <v>70</v>
      </c>
      <c r="U28" s="24"/>
      <c r="V28" s="24"/>
      <c r="W28" s="24"/>
    </row>
    <row r="29" spans="1:23">
      <c r="A29" t="s">
        <v>327</v>
      </c>
      <c r="B29" t="s">
        <v>328</v>
      </c>
      <c r="O29" s="10" t="s">
        <v>148</v>
      </c>
      <c r="S29" s="69" t="s">
        <v>452</v>
      </c>
      <c r="U29" s="24"/>
      <c r="V29" s="24"/>
      <c r="W29" s="24"/>
    </row>
    <row r="30" spans="1:23">
      <c r="A30" t="s">
        <v>195</v>
      </c>
      <c r="B30" t="s">
        <v>196</v>
      </c>
      <c r="O30" s="10" t="s">
        <v>149</v>
      </c>
      <c r="S30" s="67" t="s">
        <v>71</v>
      </c>
      <c r="U30" s="24"/>
      <c r="V30" s="24"/>
      <c r="W30" s="24"/>
    </row>
    <row r="31" spans="1:23">
      <c r="A31" t="s">
        <v>210</v>
      </c>
      <c r="B31" t="s">
        <v>480</v>
      </c>
      <c r="S31" s="67" t="s">
        <v>72</v>
      </c>
      <c r="U31" s="24"/>
      <c r="V31" s="24"/>
      <c r="W31" s="24"/>
    </row>
    <row r="32" spans="1:23">
      <c r="A32" t="s">
        <v>266</v>
      </c>
      <c r="B32" t="s">
        <v>329</v>
      </c>
      <c r="S32" s="68" t="s">
        <v>73</v>
      </c>
      <c r="U32" s="24"/>
      <c r="V32" s="24"/>
      <c r="W32" s="24"/>
    </row>
    <row r="33" spans="1:23">
      <c r="A33" t="s">
        <v>180</v>
      </c>
      <c r="B33" t="s">
        <v>181</v>
      </c>
      <c r="S33" s="67" t="s">
        <v>74</v>
      </c>
      <c r="U33" s="24"/>
      <c r="V33" s="24"/>
      <c r="W33" s="24"/>
    </row>
    <row r="34" spans="1:23">
      <c r="A34" t="s">
        <v>211</v>
      </c>
      <c r="B34" t="s">
        <v>212</v>
      </c>
      <c r="S34" s="67" t="s">
        <v>75</v>
      </c>
      <c r="U34" s="59"/>
      <c r="V34" s="24"/>
      <c r="W34" s="24"/>
    </row>
    <row r="35" spans="1:23">
      <c r="A35" s="61" t="s">
        <v>258</v>
      </c>
      <c r="B35" s="61" t="s">
        <v>330</v>
      </c>
      <c r="S35" s="67" t="s">
        <v>76</v>
      </c>
      <c r="U35" s="24"/>
      <c r="V35" s="24"/>
      <c r="W35" s="24"/>
    </row>
    <row r="36" spans="1:23">
      <c r="A36" t="s">
        <v>198</v>
      </c>
      <c r="B36" t="s">
        <v>331</v>
      </c>
      <c r="S36" s="67" t="s">
        <v>507</v>
      </c>
      <c r="U36" s="59"/>
      <c r="V36" s="24"/>
      <c r="W36" s="24"/>
    </row>
    <row r="37" spans="1:23">
      <c r="A37" s="61" t="s">
        <v>286</v>
      </c>
      <c r="B37" s="61" t="s">
        <v>332</v>
      </c>
      <c r="S37" s="67" t="s">
        <v>77</v>
      </c>
      <c r="U37" s="58"/>
      <c r="V37" s="24"/>
      <c r="W37" s="24"/>
    </row>
    <row r="38" spans="1:23">
      <c r="A38" t="s">
        <v>288</v>
      </c>
      <c r="B38" t="s">
        <v>333</v>
      </c>
      <c r="S38" s="68" t="s">
        <v>496</v>
      </c>
      <c r="U38" s="24"/>
      <c r="V38" s="24"/>
      <c r="W38" s="24"/>
    </row>
    <row r="39" spans="1:23">
      <c r="A39" t="s">
        <v>176</v>
      </c>
      <c r="B39" t="s">
        <v>334</v>
      </c>
      <c r="S39" s="67" t="s">
        <v>78</v>
      </c>
      <c r="U39" s="24"/>
      <c r="V39" s="24"/>
      <c r="W39" s="24"/>
    </row>
    <row r="40" spans="1:23">
      <c r="A40" s="64">
        <v>497941</v>
      </c>
      <c r="B40" t="s">
        <v>506</v>
      </c>
      <c r="S40" s="67" t="s">
        <v>456</v>
      </c>
      <c r="U40" s="24"/>
      <c r="V40" s="24"/>
      <c r="W40" s="24"/>
    </row>
    <row r="41" spans="1:23">
      <c r="A41" s="61" t="s">
        <v>236</v>
      </c>
      <c r="B41" t="s">
        <v>335</v>
      </c>
      <c r="S41" s="67" t="s">
        <v>79</v>
      </c>
      <c r="U41" s="24"/>
      <c r="V41" s="24"/>
      <c r="W41" s="24"/>
    </row>
    <row r="42" spans="1:23">
      <c r="A42" t="s">
        <v>256</v>
      </c>
      <c r="B42" t="s">
        <v>336</v>
      </c>
      <c r="S42" s="67" t="s">
        <v>80</v>
      </c>
      <c r="U42" s="59"/>
      <c r="V42" s="24"/>
      <c r="W42" s="24"/>
    </row>
    <row r="43" spans="1:23">
      <c r="A43" t="s">
        <v>164</v>
      </c>
      <c r="B43" t="s">
        <v>337</v>
      </c>
      <c r="S43" s="67" t="s">
        <v>81</v>
      </c>
      <c r="U43" s="24"/>
      <c r="V43" s="24"/>
      <c r="W43" s="24"/>
    </row>
    <row r="44" spans="1:23">
      <c r="A44" s="61" t="s">
        <v>190</v>
      </c>
      <c r="B44" t="s">
        <v>338</v>
      </c>
      <c r="S44" s="67" t="s">
        <v>82</v>
      </c>
      <c r="U44" s="24"/>
      <c r="V44" s="24"/>
      <c r="W44" s="24"/>
    </row>
    <row r="45" spans="1:23">
      <c r="A45" s="61" t="s">
        <v>207</v>
      </c>
      <c r="B45" t="s">
        <v>513</v>
      </c>
      <c r="S45" s="67" t="s">
        <v>83</v>
      </c>
      <c r="U45" s="24"/>
      <c r="V45" s="24"/>
      <c r="W45" s="24"/>
    </row>
    <row r="46" spans="1:23">
      <c r="A46" t="s">
        <v>250</v>
      </c>
      <c r="B46" t="s">
        <v>514</v>
      </c>
      <c r="S46" s="69" t="s">
        <v>446</v>
      </c>
      <c r="U46" s="58"/>
      <c r="V46" s="24"/>
      <c r="W46" s="24"/>
    </row>
    <row r="47" spans="1:23">
      <c r="A47" t="s">
        <v>172</v>
      </c>
      <c r="B47" t="s">
        <v>515</v>
      </c>
      <c r="S47" s="67" t="s">
        <v>84</v>
      </c>
      <c r="U47" s="24"/>
      <c r="V47" s="24"/>
      <c r="W47" s="24"/>
    </row>
    <row r="48" spans="1:23">
      <c r="A48" t="s">
        <v>191</v>
      </c>
      <c r="B48" t="s">
        <v>516</v>
      </c>
      <c r="S48" s="68" t="s">
        <v>85</v>
      </c>
      <c r="U48" s="24"/>
      <c r="V48" s="24"/>
      <c r="W48" s="24"/>
    </row>
    <row r="49" spans="1:23">
      <c r="A49" t="s">
        <v>287</v>
      </c>
      <c r="B49" t="s">
        <v>518</v>
      </c>
      <c r="S49" s="67" t="s">
        <v>86</v>
      </c>
      <c r="U49" s="24"/>
      <c r="V49" s="24"/>
      <c r="W49" s="24"/>
    </row>
    <row r="50" spans="1:23">
      <c r="A50" t="s">
        <v>231</v>
      </c>
      <c r="B50" t="s">
        <v>519</v>
      </c>
      <c r="S50" s="67" t="s">
        <v>457</v>
      </c>
      <c r="U50" s="58"/>
      <c r="V50" s="24"/>
      <c r="W50" s="24"/>
    </row>
    <row r="51" spans="1:23">
      <c r="A51" t="s">
        <v>221</v>
      </c>
      <c r="B51" t="s">
        <v>339</v>
      </c>
      <c r="S51" s="68" t="s">
        <v>453</v>
      </c>
      <c r="U51" s="24"/>
      <c r="V51" s="24"/>
      <c r="W51" s="24"/>
    </row>
    <row r="52" spans="1:23">
      <c r="A52" s="61" t="s">
        <v>254</v>
      </c>
      <c r="B52" t="s">
        <v>340</v>
      </c>
      <c r="S52" s="67" t="s">
        <v>87</v>
      </c>
      <c r="U52" s="24"/>
      <c r="V52" s="24"/>
      <c r="W52" s="24"/>
    </row>
    <row r="53" spans="1:23">
      <c r="A53" s="64">
        <v>469845</v>
      </c>
      <c r="B53" t="s">
        <v>503</v>
      </c>
      <c r="S53" s="62" t="s">
        <v>88</v>
      </c>
      <c r="U53" s="24"/>
      <c r="V53" s="24"/>
      <c r="W53" s="24"/>
    </row>
    <row r="54" spans="1:23">
      <c r="A54" s="61" t="s">
        <v>208</v>
      </c>
      <c r="B54" t="s">
        <v>341</v>
      </c>
      <c r="S54" s="67" t="s">
        <v>89</v>
      </c>
      <c r="U54" s="24"/>
      <c r="V54" s="24"/>
      <c r="W54" s="24"/>
    </row>
    <row r="55" spans="1:23">
      <c r="A55" s="61" t="s">
        <v>247</v>
      </c>
      <c r="B55" s="61" t="s">
        <v>342</v>
      </c>
      <c r="C55" s="61"/>
      <c r="S55" s="69" t="s">
        <v>419</v>
      </c>
      <c r="U55" s="24"/>
      <c r="V55" s="24"/>
      <c r="W55" s="24"/>
    </row>
    <row r="56" spans="1:23">
      <c r="A56" t="s">
        <v>222</v>
      </c>
      <c r="B56" t="s">
        <v>343</v>
      </c>
      <c r="S56" s="62" t="s">
        <v>90</v>
      </c>
      <c r="U56" s="24"/>
      <c r="V56" s="24"/>
      <c r="W56" s="24"/>
    </row>
    <row r="57" spans="1:23">
      <c r="A57" t="s">
        <v>167</v>
      </c>
      <c r="B57" t="s">
        <v>344</v>
      </c>
      <c r="S57" s="68" t="s">
        <v>504</v>
      </c>
      <c r="U57" s="24"/>
      <c r="V57" s="24"/>
      <c r="W57" s="24"/>
    </row>
    <row r="58" spans="1:23">
      <c r="A58" t="s">
        <v>235</v>
      </c>
      <c r="B58" t="s">
        <v>345</v>
      </c>
      <c r="S58" s="67" t="s">
        <v>492</v>
      </c>
      <c r="U58" s="24"/>
      <c r="V58" s="24"/>
      <c r="W58" s="24"/>
    </row>
    <row r="59" spans="1:23">
      <c r="A59" t="s">
        <v>177</v>
      </c>
      <c r="B59" t="s">
        <v>346</v>
      </c>
      <c r="S59" s="70" t="s">
        <v>426</v>
      </c>
      <c r="U59" s="24"/>
      <c r="V59" s="24"/>
      <c r="W59" s="24"/>
    </row>
    <row r="60" spans="1:23">
      <c r="A60" t="s">
        <v>209</v>
      </c>
      <c r="B60" t="s">
        <v>347</v>
      </c>
      <c r="S60" s="69" t="s">
        <v>443</v>
      </c>
      <c r="U60" s="24"/>
      <c r="V60" s="24"/>
      <c r="W60" s="24"/>
    </row>
    <row r="61" spans="1:23">
      <c r="A61" t="s">
        <v>229</v>
      </c>
      <c r="B61" t="s">
        <v>348</v>
      </c>
      <c r="S61" s="68" t="s">
        <v>427</v>
      </c>
      <c r="U61" s="24"/>
      <c r="V61" s="24"/>
      <c r="W61" s="24"/>
    </row>
    <row r="62" spans="1:23">
      <c r="A62" t="s">
        <v>197</v>
      </c>
      <c r="B62" t="s">
        <v>349</v>
      </c>
      <c r="S62" s="67" t="s">
        <v>445</v>
      </c>
      <c r="U62" s="24"/>
      <c r="V62" s="24"/>
      <c r="W62" s="24"/>
    </row>
    <row r="63" spans="1:23">
      <c r="A63" t="s">
        <v>160</v>
      </c>
      <c r="B63" t="s">
        <v>161</v>
      </c>
      <c r="S63" s="67" t="s">
        <v>458</v>
      </c>
      <c r="U63" s="24"/>
      <c r="V63" s="24"/>
      <c r="W63" s="24"/>
    </row>
    <row r="64" spans="1:23">
      <c r="A64" t="s">
        <v>270</v>
      </c>
      <c r="B64" t="s">
        <v>350</v>
      </c>
      <c r="S64" s="67" t="s">
        <v>91</v>
      </c>
      <c r="U64" s="24"/>
      <c r="V64" s="24"/>
      <c r="W64" s="24"/>
    </row>
    <row r="65" spans="1:23">
      <c r="A65" t="s">
        <v>155</v>
      </c>
      <c r="B65" t="s">
        <v>351</v>
      </c>
      <c r="S65" s="67" t="s">
        <v>459</v>
      </c>
      <c r="U65" s="24"/>
      <c r="V65" s="24"/>
      <c r="W65" s="24"/>
    </row>
    <row r="66" spans="1:23">
      <c r="A66" t="s">
        <v>194</v>
      </c>
      <c r="B66" t="s">
        <v>352</v>
      </c>
      <c r="S66" s="67" t="s">
        <v>92</v>
      </c>
      <c r="U66" s="24"/>
      <c r="V66" s="24"/>
      <c r="W66" s="24"/>
    </row>
    <row r="67" spans="1:23">
      <c r="A67" t="s">
        <v>248</v>
      </c>
      <c r="B67" t="s">
        <v>249</v>
      </c>
      <c r="S67" s="69" t="s">
        <v>428</v>
      </c>
      <c r="U67" s="24"/>
      <c r="V67" s="24"/>
      <c r="W67" s="24"/>
    </row>
    <row r="68" spans="1:23">
      <c r="A68" t="s">
        <v>165</v>
      </c>
      <c r="B68" t="s">
        <v>166</v>
      </c>
      <c r="S68" s="67" t="s">
        <v>93</v>
      </c>
      <c r="U68" s="24"/>
      <c r="V68" s="24"/>
      <c r="W68" s="24"/>
    </row>
    <row r="69" spans="1:23">
      <c r="A69" t="s">
        <v>279</v>
      </c>
      <c r="B69" s="61" t="s">
        <v>353</v>
      </c>
      <c r="S69" s="67" t="s">
        <v>460</v>
      </c>
      <c r="U69" s="24"/>
      <c r="V69" s="24"/>
      <c r="W69" s="24"/>
    </row>
    <row r="70" spans="1:23">
      <c r="A70" t="s">
        <v>232</v>
      </c>
      <c r="B70" t="s">
        <v>355</v>
      </c>
      <c r="S70" s="69" t="s">
        <v>429</v>
      </c>
      <c r="U70" s="24"/>
      <c r="V70" s="24"/>
      <c r="W70" s="24"/>
    </row>
    <row r="71" spans="1:23">
      <c r="A71" t="s">
        <v>285</v>
      </c>
      <c r="B71" t="s">
        <v>356</v>
      </c>
      <c r="S71" s="67" t="s">
        <v>94</v>
      </c>
      <c r="U71" s="24"/>
      <c r="V71" s="24"/>
      <c r="W71" s="24"/>
    </row>
    <row r="72" spans="1:23">
      <c r="A72" t="s">
        <v>230</v>
      </c>
      <c r="B72" t="s">
        <v>357</v>
      </c>
      <c r="S72" s="68" t="s">
        <v>430</v>
      </c>
      <c r="U72" s="24"/>
      <c r="V72" s="24"/>
      <c r="W72" s="24"/>
    </row>
    <row r="73" spans="1:23">
      <c r="A73" t="s">
        <v>225</v>
      </c>
      <c r="B73" t="s">
        <v>358</v>
      </c>
      <c r="S73" s="67" t="s">
        <v>95</v>
      </c>
      <c r="U73" s="24"/>
      <c r="V73" s="24"/>
      <c r="W73" s="24"/>
    </row>
    <row r="74" spans="1:23">
      <c r="A74" t="s">
        <v>238</v>
      </c>
      <c r="B74" t="s">
        <v>239</v>
      </c>
      <c r="S74" s="67" t="s">
        <v>96</v>
      </c>
      <c r="U74" s="24"/>
      <c r="V74" s="24"/>
      <c r="W74" s="24"/>
    </row>
    <row r="75" spans="1:23">
      <c r="A75" t="s">
        <v>245</v>
      </c>
      <c r="B75" t="s">
        <v>359</v>
      </c>
      <c r="S75" s="69" t="s">
        <v>447</v>
      </c>
      <c r="U75" s="24"/>
      <c r="V75" s="24"/>
      <c r="W75" s="24"/>
    </row>
    <row r="76" spans="1:23">
      <c r="A76" t="s">
        <v>242</v>
      </c>
      <c r="B76" t="s">
        <v>360</v>
      </c>
      <c r="S76" s="62" t="s">
        <v>97</v>
      </c>
      <c r="U76" s="24"/>
      <c r="V76" s="24"/>
      <c r="W76" s="24"/>
    </row>
    <row r="77" spans="1:23">
      <c r="A77" t="s">
        <v>243</v>
      </c>
      <c r="B77" t="s">
        <v>244</v>
      </c>
      <c r="S77" s="67" t="s">
        <v>98</v>
      </c>
      <c r="U77" s="24"/>
      <c r="V77" s="24"/>
      <c r="W77" s="24"/>
    </row>
    <row r="78" spans="1:23">
      <c r="A78" t="s">
        <v>272</v>
      </c>
      <c r="B78" t="s">
        <v>361</v>
      </c>
      <c r="S78" s="69" t="s">
        <v>421</v>
      </c>
      <c r="U78" s="24"/>
      <c r="V78" s="24"/>
      <c r="W78" s="24"/>
    </row>
    <row r="79" spans="1:23">
      <c r="A79" t="s">
        <v>202</v>
      </c>
      <c r="B79" t="s">
        <v>481</v>
      </c>
      <c r="S79" s="69" t="s">
        <v>431</v>
      </c>
      <c r="U79" s="24"/>
      <c r="V79" s="24"/>
      <c r="W79" s="24"/>
    </row>
    <row r="80" spans="1:23">
      <c r="A80" t="s">
        <v>203</v>
      </c>
      <c r="B80" t="s">
        <v>482</v>
      </c>
      <c r="S80" s="69" t="s">
        <v>448</v>
      </c>
      <c r="U80" s="24"/>
      <c r="V80" s="24"/>
      <c r="W80" s="24"/>
    </row>
    <row r="81" spans="1:23">
      <c r="A81" t="s">
        <v>201</v>
      </c>
      <c r="B81" t="s">
        <v>483</v>
      </c>
      <c r="S81" s="67" t="s">
        <v>461</v>
      </c>
      <c r="U81" s="24"/>
      <c r="V81" s="24"/>
      <c r="W81" s="24"/>
    </row>
    <row r="82" spans="1:23">
      <c r="A82" t="s">
        <v>185</v>
      </c>
      <c r="B82" t="s">
        <v>484</v>
      </c>
      <c r="S82" s="68" t="s">
        <v>469</v>
      </c>
      <c r="U82" s="24"/>
      <c r="V82" s="24"/>
      <c r="W82" s="24"/>
    </row>
    <row r="83" spans="1:23">
      <c r="A83" t="s">
        <v>159</v>
      </c>
      <c r="B83" t="s">
        <v>362</v>
      </c>
      <c r="S83" s="67" t="s">
        <v>99</v>
      </c>
      <c r="U83" s="24"/>
      <c r="V83" s="24"/>
      <c r="W83" s="24"/>
    </row>
    <row r="84" spans="1:23">
      <c r="A84" t="s">
        <v>276</v>
      </c>
      <c r="B84" t="s">
        <v>363</v>
      </c>
      <c r="S84" s="67" t="s">
        <v>100</v>
      </c>
      <c r="U84" s="24"/>
      <c r="V84" s="24"/>
      <c r="W84" s="24"/>
    </row>
    <row r="85" spans="1:23">
      <c r="A85" t="s">
        <v>233</v>
      </c>
      <c r="B85" t="s">
        <v>485</v>
      </c>
      <c r="S85" s="68" t="s">
        <v>473</v>
      </c>
      <c r="U85" s="24"/>
      <c r="V85" s="24"/>
      <c r="W85" s="24"/>
    </row>
    <row r="86" spans="1:23">
      <c r="A86" s="64">
        <v>518794</v>
      </c>
      <c r="B86" t="s">
        <v>521</v>
      </c>
      <c r="S86" s="68" t="s">
        <v>101</v>
      </c>
      <c r="U86" s="24"/>
      <c r="V86" s="24"/>
      <c r="W86" s="24"/>
    </row>
    <row r="87" spans="1:23">
      <c r="A87" s="61" t="s">
        <v>251</v>
      </c>
      <c r="B87" t="s">
        <v>364</v>
      </c>
      <c r="S87" s="69" t="s">
        <v>432</v>
      </c>
      <c r="U87" s="24"/>
      <c r="V87" s="24"/>
      <c r="W87" s="24"/>
    </row>
    <row r="88" spans="1:23">
      <c r="A88" s="64">
        <v>549669</v>
      </c>
      <c r="B88" t="s">
        <v>490</v>
      </c>
      <c r="S88" s="69" t="s">
        <v>433</v>
      </c>
      <c r="U88" s="24"/>
      <c r="V88" s="24"/>
      <c r="W88" s="24"/>
    </row>
    <row r="89" spans="1:23">
      <c r="A89" s="61" t="s">
        <v>234</v>
      </c>
      <c r="B89" t="s">
        <v>365</v>
      </c>
      <c r="S89" s="68" t="s">
        <v>466</v>
      </c>
      <c r="U89" s="24"/>
      <c r="V89" s="24"/>
      <c r="W89" s="24"/>
    </row>
    <row r="90" spans="1:23">
      <c r="A90" s="61" t="s">
        <v>366</v>
      </c>
      <c r="B90" t="s">
        <v>367</v>
      </c>
      <c r="S90" s="67" t="s">
        <v>102</v>
      </c>
      <c r="U90" s="24"/>
      <c r="V90" s="24"/>
      <c r="W90" s="24"/>
    </row>
    <row r="91" spans="1:23">
      <c r="A91" t="s">
        <v>289</v>
      </c>
      <c r="B91" t="s">
        <v>368</v>
      </c>
      <c r="S91" s="67" t="s">
        <v>462</v>
      </c>
      <c r="U91" s="24"/>
      <c r="V91" s="24"/>
      <c r="W91" s="24"/>
    </row>
    <row r="92" spans="1:23">
      <c r="A92" t="s">
        <v>267</v>
      </c>
      <c r="B92" t="s">
        <v>369</v>
      </c>
      <c r="S92" s="67" t="s">
        <v>103</v>
      </c>
      <c r="U92" s="24"/>
      <c r="V92" s="24"/>
      <c r="W92" s="24"/>
    </row>
    <row r="93" spans="1:23">
      <c r="A93" t="s">
        <v>257</v>
      </c>
      <c r="B93" t="s">
        <v>370</v>
      </c>
      <c r="S93" s="67" t="s">
        <v>104</v>
      </c>
      <c r="U93" s="24"/>
      <c r="V93" s="24"/>
      <c r="W93" s="24"/>
    </row>
    <row r="94" spans="1:23">
      <c r="A94" t="s">
        <v>269</v>
      </c>
      <c r="B94" t="s">
        <v>371</v>
      </c>
      <c r="S94" s="69" t="s">
        <v>418</v>
      </c>
      <c r="U94" s="24"/>
      <c r="V94" s="24"/>
      <c r="W94" s="24"/>
    </row>
    <row r="95" spans="1:23">
      <c r="A95" t="s">
        <v>259</v>
      </c>
      <c r="B95" t="s">
        <v>372</v>
      </c>
      <c r="S95" s="67" t="s">
        <v>105</v>
      </c>
      <c r="U95" s="24"/>
      <c r="V95" s="24"/>
      <c r="W95" s="24"/>
    </row>
    <row r="96" spans="1:23">
      <c r="A96" s="61" t="s">
        <v>282</v>
      </c>
      <c r="B96" t="s">
        <v>373</v>
      </c>
      <c r="S96" s="69" t="s">
        <v>435</v>
      </c>
      <c r="U96" s="24"/>
      <c r="V96" s="24"/>
      <c r="W96" s="24"/>
    </row>
    <row r="97" spans="1:23">
      <c r="A97" s="64">
        <v>559092</v>
      </c>
      <c r="B97" t="s">
        <v>491</v>
      </c>
      <c r="S97" s="67" t="s">
        <v>106</v>
      </c>
      <c r="U97" s="24"/>
      <c r="V97" s="24"/>
      <c r="W97" s="24"/>
    </row>
    <row r="98" spans="1:23">
      <c r="A98" s="60">
        <v>559092</v>
      </c>
      <c r="B98" t="s">
        <v>491</v>
      </c>
      <c r="S98" s="67" t="s">
        <v>107</v>
      </c>
      <c r="U98" s="24"/>
      <c r="V98" s="24"/>
      <c r="W98" s="24"/>
    </row>
    <row r="99" spans="1:23">
      <c r="A99" s="61" t="s">
        <v>240</v>
      </c>
      <c r="B99" t="s">
        <v>374</v>
      </c>
      <c r="S99" s="70" t="s">
        <v>436</v>
      </c>
      <c r="U99" s="24"/>
      <c r="V99" s="24"/>
      <c r="W99" s="24"/>
    </row>
    <row r="100" spans="1:23">
      <c r="A100" s="61" t="s">
        <v>220</v>
      </c>
      <c r="B100" t="s">
        <v>375</v>
      </c>
      <c r="S100" s="67" t="s">
        <v>108</v>
      </c>
      <c r="U100" s="24"/>
      <c r="V100" s="24"/>
      <c r="W100" s="24"/>
    </row>
    <row r="101" spans="1:23">
      <c r="A101" t="s">
        <v>218</v>
      </c>
      <c r="B101" t="s">
        <v>376</v>
      </c>
      <c r="S101" s="67" t="s">
        <v>109</v>
      </c>
      <c r="U101" s="24"/>
      <c r="V101" s="24"/>
      <c r="W101" s="24"/>
    </row>
    <row r="102" spans="1:23">
      <c r="A102" t="s">
        <v>280</v>
      </c>
      <c r="B102" t="s">
        <v>281</v>
      </c>
      <c r="S102" s="67" t="s">
        <v>110</v>
      </c>
      <c r="U102" s="24"/>
      <c r="V102" s="24"/>
      <c r="W102" s="24"/>
    </row>
    <row r="103" spans="1:23">
      <c r="A103" t="s">
        <v>261</v>
      </c>
      <c r="B103" t="s">
        <v>377</v>
      </c>
      <c r="S103" s="69" t="s">
        <v>437</v>
      </c>
      <c r="U103" s="24"/>
      <c r="V103" s="24"/>
      <c r="W103" s="24"/>
    </row>
    <row r="104" spans="1:23">
      <c r="A104" s="61" t="s">
        <v>246</v>
      </c>
      <c r="B104" t="s">
        <v>505</v>
      </c>
      <c r="S104" s="68" t="s">
        <v>111</v>
      </c>
      <c r="U104" s="24"/>
      <c r="V104" s="24"/>
      <c r="W104" s="24"/>
    </row>
    <row r="105" spans="1:23">
      <c r="A105" s="64" t="s">
        <v>498</v>
      </c>
      <c r="B105" s="61" t="s">
        <v>499</v>
      </c>
      <c r="S105" s="70" t="s">
        <v>438</v>
      </c>
      <c r="U105" s="24"/>
      <c r="V105" s="24"/>
      <c r="W105" s="24"/>
    </row>
    <row r="106" spans="1:23">
      <c r="A106" s="61" t="s">
        <v>284</v>
      </c>
      <c r="B106" t="s">
        <v>486</v>
      </c>
      <c r="S106" s="67" t="s">
        <v>112</v>
      </c>
      <c r="U106" s="24"/>
      <c r="V106" s="24"/>
      <c r="W106" s="24"/>
    </row>
    <row r="107" spans="1:23">
      <c r="A107" t="s">
        <v>206</v>
      </c>
      <c r="B107" t="s">
        <v>487</v>
      </c>
      <c r="S107" s="67" t="s">
        <v>113</v>
      </c>
      <c r="U107" s="24"/>
      <c r="V107" s="24"/>
      <c r="W107" s="24"/>
    </row>
    <row r="108" spans="1:23">
      <c r="A108" t="s">
        <v>199</v>
      </c>
      <c r="B108" t="s">
        <v>200</v>
      </c>
      <c r="S108" s="67" t="s">
        <v>463</v>
      </c>
      <c r="U108" s="24"/>
      <c r="V108" s="24"/>
      <c r="W108" s="24"/>
    </row>
    <row r="109" spans="1:23">
      <c r="A109" t="s">
        <v>378</v>
      </c>
      <c r="B109" t="s">
        <v>379</v>
      </c>
      <c r="S109" s="69" t="s">
        <v>439</v>
      </c>
      <c r="U109" s="24"/>
      <c r="V109" s="24"/>
      <c r="W109" s="24"/>
    </row>
    <row r="110" spans="1:23">
      <c r="A110" t="s">
        <v>192</v>
      </c>
      <c r="B110" t="s">
        <v>488</v>
      </c>
      <c r="S110" s="67" t="s">
        <v>114</v>
      </c>
      <c r="U110" s="24"/>
      <c r="V110" s="24"/>
      <c r="W110" s="24"/>
    </row>
    <row r="111" spans="1:23">
      <c r="A111" t="s">
        <v>204</v>
      </c>
      <c r="B111" t="s">
        <v>205</v>
      </c>
      <c r="S111" s="67" t="s">
        <v>115</v>
      </c>
      <c r="U111" s="24"/>
      <c r="V111" s="24"/>
      <c r="W111" s="24"/>
    </row>
    <row r="112" spans="1:23">
      <c r="A112" t="s">
        <v>290</v>
      </c>
      <c r="B112" t="s">
        <v>380</v>
      </c>
      <c r="S112" s="69" t="s">
        <v>454</v>
      </c>
      <c r="U112" s="24"/>
      <c r="V112" s="24"/>
      <c r="W112" s="24"/>
    </row>
    <row r="113" spans="1:23">
      <c r="A113" t="s">
        <v>168</v>
      </c>
      <c r="B113" t="s">
        <v>169</v>
      </c>
      <c r="S113" s="67" t="s">
        <v>116</v>
      </c>
      <c r="U113" s="24"/>
      <c r="V113" s="24"/>
      <c r="W113" s="24"/>
    </row>
    <row r="114" spans="1:23">
      <c r="A114" t="s">
        <v>252</v>
      </c>
      <c r="B114" t="s">
        <v>253</v>
      </c>
      <c r="S114" s="67" t="s">
        <v>117</v>
      </c>
      <c r="U114" s="24"/>
      <c r="V114" s="24"/>
      <c r="W114" s="24"/>
    </row>
    <row r="115" spans="1:23">
      <c r="A115" t="s">
        <v>184</v>
      </c>
      <c r="B115" t="s">
        <v>381</v>
      </c>
      <c r="S115" s="69" t="s">
        <v>440</v>
      </c>
      <c r="U115" s="24"/>
      <c r="V115" s="24"/>
      <c r="W115" s="24"/>
    </row>
    <row r="116" spans="1:23">
      <c r="A116" t="s">
        <v>354</v>
      </c>
      <c r="B116" t="s">
        <v>520</v>
      </c>
      <c r="S116" s="68" t="s">
        <v>501</v>
      </c>
      <c r="U116" s="24"/>
      <c r="V116" s="24"/>
      <c r="W116" s="24"/>
    </row>
    <row r="117" spans="1:23">
      <c r="A117" t="s">
        <v>174</v>
      </c>
      <c r="B117" t="s">
        <v>175</v>
      </c>
      <c r="S117" s="67" t="s">
        <v>118</v>
      </c>
      <c r="U117" s="24"/>
      <c r="V117" s="24"/>
      <c r="W117" s="24"/>
    </row>
    <row r="118" spans="1:23">
      <c r="A118" t="s">
        <v>173</v>
      </c>
      <c r="B118" t="s">
        <v>382</v>
      </c>
      <c r="S118" s="67" t="s">
        <v>119</v>
      </c>
      <c r="U118" s="24"/>
      <c r="V118" s="24"/>
      <c r="W118" s="24"/>
    </row>
    <row r="119" spans="1:23">
      <c r="A119" t="s">
        <v>178</v>
      </c>
      <c r="B119" t="s">
        <v>179</v>
      </c>
      <c r="S119" s="68" t="s">
        <v>471</v>
      </c>
      <c r="U119" s="24"/>
      <c r="V119" s="24"/>
      <c r="W119" s="24"/>
    </row>
    <row r="120" spans="1:23">
      <c r="A120" t="s">
        <v>213</v>
      </c>
      <c r="B120" t="s">
        <v>383</v>
      </c>
      <c r="S120" s="67" t="s">
        <v>120</v>
      </c>
      <c r="U120" s="24"/>
      <c r="V120" s="24"/>
      <c r="W120" s="24"/>
    </row>
    <row r="121" spans="1:23">
      <c r="A121" t="s">
        <v>193</v>
      </c>
      <c r="B121" t="s">
        <v>384</v>
      </c>
      <c r="S121" s="67" t="s">
        <v>121</v>
      </c>
      <c r="U121" s="24"/>
      <c r="V121" s="24"/>
      <c r="W121" s="24"/>
    </row>
    <row r="122" spans="1:23">
      <c r="A122" t="s">
        <v>152</v>
      </c>
      <c r="B122" t="s">
        <v>153</v>
      </c>
      <c r="S122" s="67" t="s">
        <v>122</v>
      </c>
      <c r="U122" s="24"/>
      <c r="V122" s="24"/>
      <c r="W122" s="24"/>
    </row>
    <row r="123" spans="1:23">
      <c r="A123" t="s">
        <v>226</v>
      </c>
      <c r="B123" t="s">
        <v>385</v>
      </c>
      <c r="S123" s="62" t="s">
        <v>123</v>
      </c>
      <c r="U123" s="24"/>
      <c r="V123" s="24"/>
      <c r="W123" s="24"/>
    </row>
    <row r="124" spans="1:23">
      <c r="A124" t="s">
        <v>162</v>
      </c>
      <c r="B124" t="s">
        <v>386</v>
      </c>
      <c r="S124" s="67" t="s">
        <v>464</v>
      </c>
      <c r="U124" s="24"/>
      <c r="V124" s="24"/>
      <c r="W124" s="24"/>
    </row>
    <row r="125" spans="1:23">
      <c r="A125" t="s">
        <v>217</v>
      </c>
      <c r="B125" t="s">
        <v>387</v>
      </c>
      <c r="S125" s="68" t="s">
        <v>468</v>
      </c>
      <c r="U125" s="24"/>
      <c r="V125" s="24"/>
      <c r="W125" s="24"/>
    </row>
    <row r="126" spans="1:23">
      <c r="A126" t="s">
        <v>214</v>
      </c>
      <c r="B126" t="s">
        <v>215</v>
      </c>
      <c r="S126" s="67" t="s">
        <v>124</v>
      </c>
      <c r="U126" s="24"/>
      <c r="V126" s="24"/>
      <c r="W126" s="24"/>
    </row>
    <row r="127" spans="1:23">
      <c r="A127" t="s">
        <v>264</v>
      </c>
      <c r="B127" t="s">
        <v>265</v>
      </c>
      <c r="S127" s="67" t="s">
        <v>125</v>
      </c>
      <c r="U127" s="24"/>
      <c r="V127" s="24"/>
      <c r="W127" s="24"/>
    </row>
    <row r="128" spans="1:23">
      <c r="A128" t="s">
        <v>154</v>
      </c>
      <c r="B128" t="s">
        <v>388</v>
      </c>
      <c r="S128" s="68" t="s">
        <v>472</v>
      </c>
      <c r="U128" s="24"/>
      <c r="V128" s="24"/>
      <c r="W128" s="24"/>
    </row>
    <row r="129" spans="1:23">
      <c r="A129" t="s">
        <v>223</v>
      </c>
      <c r="B129" t="s">
        <v>389</v>
      </c>
      <c r="S129" s="69" t="s">
        <v>420</v>
      </c>
      <c r="U129" s="24"/>
      <c r="V129" s="24"/>
      <c r="W129" s="24"/>
    </row>
    <row r="130" spans="1:23">
      <c r="A130" t="s">
        <v>283</v>
      </c>
      <c r="B130" t="s">
        <v>390</v>
      </c>
      <c r="S130" s="68" t="s">
        <v>497</v>
      </c>
      <c r="U130" s="24"/>
      <c r="V130" s="24"/>
      <c r="W130" s="24"/>
    </row>
    <row r="131" spans="1:23">
      <c r="A131" s="61" t="s">
        <v>291</v>
      </c>
      <c r="B131" s="61" t="s">
        <v>292</v>
      </c>
      <c r="S131" s="67" t="s">
        <v>126</v>
      </c>
      <c r="U131" s="24"/>
      <c r="V131" s="24"/>
      <c r="W131" s="24"/>
    </row>
    <row r="132" spans="1:23">
      <c r="A132" s="61" t="s">
        <v>271</v>
      </c>
      <c r="B132" s="61" t="s">
        <v>391</v>
      </c>
      <c r="S132" s="68" t="s">
        <v>127</v>
      </c>
      <c r="U132" s="24"/>
      <c r="V132" s="24"/>
      <c r="W132" s="24"/>
    </row>
    <row r="133" spans="1:23">
      <c r="A133" s="64"/>
      <c r="B133" s="61"/>
      <c r="S133" s="67" t="s">
        <v>128</v>
      </c>
      <c r="U133" s="24"/>
      <c r="V133" s="24"/>
      <c r="W133" s="24"/>
    </row>
    <row r="134" spans="1:23">
      <c r="S134" s="67" t="s">
        <v>129</v>
      </c>
      <c r="U134" s="24"/>
      <c r="V134" s="24"/>
      <c r="W134" s="24"/>
    </row>
    <row r="135" spans="1:23">
      <c r="S135" s="67" t="s">
        <v>130</v>
      </c>
      <c r="U135" s="24"/>
      <c r="V135" s="24"/>
      <c r="W135" s="24"/>
    </row>
    <row r="136" spans="1:23">
      <c r="S136" s="69" t="s">
        <v>455</v>
      </c>
      <c r="U136" s="24"/>
      <c r="V136" s="24"/>
      <c r="W136" s="24"/>
    </row>
    <row r="137" spans="1:23">
      <c r="S137" s="67" t="s">
        <v>131</v>
      </c>
      <c r="U137" s="24"/>
      <c r="V137" s="24"/>
      <c r="W137" s="24"/>
    </row>
    <row r="138" spans="1:23">
      <c r="S138" s="67" t="s">
        <v>465</v>
      </c>
      <c r="U138" s="24"/>
      <c r="V138" s="24"/>
      <c r="W138" s="24"/>
    </row>
    <row r="139" spans="1:23">
      <c r="S139" s="62" t="s">
        <v>132</v>
      </c>
      <c r="U139" s="24"/>
      <c r="V139" s="24"/>
      <c r="W139" s="24"/>
    </row>
    <row r="140" spans="1:23">
      <c r="S140" s="69" t="s">
        <v>133</v>
      </c>
      <c r="U140" s="24"/>
      <c r="V140" s="24"/>
      <c r="W140" s="24"/>
    </row>
    <row r="141" spans="1:23">
      <c r="S141" s="69" t="s">
        <v>444</v>
      </c>
      <c r="U141" s="24"/>
      <c r="V141" s="24"/>
      <c r="W141" s="24"/>
    </row>
    <row r="142" spans="1:23">
      <c r="S142" s="67" t="s">
        <v>134</v>
      </c>
      <c r="U142" s="24"/>
      <c r="V142" s="24"/>
      <c r="W142" s="24"/>
    </row>
    <row r="143" spans="1:23">
      <c r="S143" s="69" t="s">
        <v>423</v>
      </c>
      <c r="U143" s="24"/>
      <c r="V143" s="24"/>
      <c r="W143" s="24"/>
    </row>
    <row r="144" spans="1:23">
      <c r="S144" s="70" t="s">
        <v>494</v>
      </c>
      <c r="U144" s="24"/>
      <c r="V144" s="24"/>
      <c r="W144" s="24"/>
    </row>
    <row r="145" spans="19:23">
      <c r="S145" s="67" t="s">
        <v>135</v>
      </c>
      <c r="U145" s="24"/>
      <c r="V145" s="24"/>
      <c r="W145" s="24"/>
    </row>
    <row r="146" spans="19:23">
      <c r="S146" s="69" t="s">
        <v>449</v>
      </c>
      <c r="U146" s="24"/>
      <c r="V146" s="24"/>
      <c r="W146" s="24"/>
    </row>
    <row r="147" spans="19:23">
      <c r="S147" s="69" t="s">
        <v>424</v>
      </c>
      <c r="U147" s="24"/>
      <c r="V147" s="24"/>
      <c r="W147" s="24"/>
    </row>
    <row r="148" spans="19:23">
      <c r="S148" s="67" t="s">
        <v>136</v>
      </c>
      <c r="U148" s="24"/>
      <c r="V148" s="24"/>
      <c r="W148" s="24"/>
    </row>
    <row r="149" spans="19:23">
      <c r="S149" s="69" t="s">
        <v>450</v>
      </c>
      <c r="U149" s="24"/>
      <c r="V149" s="24"/>
      <c r="W149" s="24"/>
    </row>
    <row r="150" spans="19:23">
      <c r="S150" s="70" t="s">
        <v>441</v>
      </c>
      <c r="U150" s="24"/>
      <c r="V150" s="24"/>
      <c r="W150" s="24"/>
    </row>
    <row r="151" spans="19:23">
      <c r="S151" s="67" t="s">
        <v>137</v>
      </c>
      <c r="U151" s="24"/>
      <c r="V151" s="24"/>
      <c r="W151" s="24"/>
    </row>
    <row r="152" spans="19:23">
      <c r="S152" s="68" t="s">
        <v>470</v>
      </c>
      <c r="U152" s="24"/>
      <c r="V152" s="24"/>
      <c r="W152" s="24"/>
    </row>
    <row r="153" spans="19:23">
      <c r="S153" s="69" t="s">
        <v>451</v>
      </c>
      <c r="U153" s="24"/>
      <c r="V153" s="24"/>
      <c r="W153" s="24"/>
    </row>
    <row r="154" spans="19:23">
      <c r="S154" s="67" t="s">
        <v>138</v>
      </c>
      <c r="U154" s="24"/>
      <c r="V154" s="24"/>
      <c r="W154" s="24"/>
    </row>
    <row r="155" spans="19:23">
      <c r="S155" s="67" t="s">
        <v>139</v>
      </c>
      <c r="U155" s="24"/>
      <c r="V155" s="24"/>
      <c r="W155" s="24"/>
    </row>
    <row r="156" spans="19:23">
      <c r="S156" s="69" t="s">
        <v>422</v>
      </c>
      <c r="U156" s="24"/>
      <c r="V156" s="24"/>
      <c r="W156" s="24"/>
    </row>
    <row r="157" spans="19:23">
      <c r="S157" s="69" t="s">
        <v>442</v>
      </c>
      <c r="U157" s="24"/>
      <c r="V157" s="24"/>
      <c r="W157" s="24"/>
    </row>
    <row r="158" spans="19:23">
      <c r="S158" s="67" t="s">
        <v>140</v>
      </c>
      <c r="U158" s="24"/>
      <c r="V158" s="24"/>
      <c r="W158" s="24"/>
    </row>
    <row r="159" spans="19:23">
      <c r="S159" s="67" t="s">
        <v>141</v>
      </c>
      <c r="U159" s="24"/>
      <c r="V159" s="24"/>
      <c r="W159" s="24"/>
    </row>
    <row r="160" spans="19:23">
      <c r="S160" s="67" t="s">
        <v>142</v>
      </c>
      <c r="U160" s="24"/>
      <c r="V160" s="24"/>
      <c r="W160" s="24"/>
    </row>
    <row r="161" spans="19:23">
      <c r="S161" s="67" t="s">
        <v>143</v>
      </c>
      <c r="U161" s="24"/>
      <c r="V161" s="24"/>
      <c r="W161" s="24"/>
    </row>
    <row r="162" spans="19:23">
      <c r="S162" s="69" t="s">
        <v>434</v>
      </c>
    </row>
    <row r="163" spans="19:23">
      <c r="S163" s="67" t="s">
        <v>144</v>
      </c>
    </row>
    <row r="164" spans="19:23">
      <c r="S164" s="68" t="s">
        <v>425</v>
      </c>
    </row>
    <row r="165" spans="19:23">
      <c r="S165" s="67"/>
    </row>
  </sheetData>
  <sheetProtection selectLockedCells="1"/>
  <autoFilter ref="A4:B4">
    <sortState ref="A5:B133">
      <sortCondition ref="B4"/>
    </sortState>
  </autoFilter>
  <sortState ref="A3:B133">
    <sortCondition ref="B7"/>
  </sortState>
  <mergeCells count="1">
    <mergeCell ref="I1:R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Q2"/>
  <sheetViews>
    <sheetView workbookViewId="0">
      <selection activeCell="O2" sqref="O2"/>
    </sheetView>
  </sheetViews>
  <sheetFormatPr baseColWidth="10" defaultRowHeight="15"/>
  <cols>
    <col min="4" max="4" width="16.140625" customWidth="1"/>
    <col min="5" max="5" width="22" customWidth="1"/>
  </cols>
  <sheetData>
    <row r="1" spans="1:17">
      <c r="A1" s="3" t="s">
        <v>16</v>
      </c>
      <c r="B1" s="3" t="s">
        <v>19</v>
      </c>
      <c r="C1" s="3" t="s">
        <v>22</v>
      </c>
      <c r="D1" s="3" t="s">
        <v>5</v>
      </c>
      <c r="E1" s="3" t="s">
        <v>6</v>
      </c>
      <c r="F1" s="3" t="s">
        <v>29</v>
      </c>
      <c r="G1" s="3" t="s">
        <v>30</v>
      </c>
      <c r="H1" s="3" t="s">
        <v>31</v>
      </c>
      <c r="I1" s="3" t="s">
        <v>32</v>
      </c>
      <c r="J1" s="3" t="s">
        <v>33</v>
      </c>
      <c r="K1" s="3" t="s">
        <v>34</v>
      </c>
      <c r="L1" s="3" t="s">
        <v>35</v>
      </c>
      <c r="M1" s="3" t="s">
        <v>36</v>
      </c>
      <c r="N1" s="3" t="s">
        <v>37</v>
      </c>
      <c r="O1" s="3" t="s">
        <v>38</v>
      </c>
      <c r="P1" s="3" t="s">
        <v>39</v>
      </c>
      <c r="Q1" s="3" t="s">
        <v>40</v>
      </c>
    </row>
    <row r="2" spans="1:17">
      <c r="A2" t="str">
        <f>Kundennummer</f>
        <v>(fehlt)</v>
      </c>
      <c r="B2" t="str">
        <f>Eingabe_Kunde!B30</f>
        <v/>
      </c>
      <c r="C2" t="str">
        <f>Kreis</f>
        <v/>
      </c>
      <c r="D2" t="str">
        <f>Verwendungszweck</f>
        <v/>
      </c>
      <c r="E2" t="str">
        <f>Untersuchungsgrund</f>
        <v/>
      </c>
      <c r="F2" t="str">
        <f>Anbaujahr</f>
        <v/>
      </c>
      <c r="G2" t="str">
        <f>LetztesJahr</f>
        <v/>
      </c>
      <c r="H2" t="str">
        <f>letztNAnbau</f>
        <v/>
      </c>
      <c r="I2">
        <f>NSorte</f>
        <v>0</v>
      </c>
      <c r="J2">
        <f>Schlag</f>
        <v>0</v>
      </c>
      <c r="K2">
        <f>Feldblock</f>
        <v>0</v>
      </c>
      <c r="L2">
        <f>SchlagAlt</f>
        <v>0</v>
      </c>
      <c r="M2">
        <f>Flaeche</f>
        <v>0</v>
      </c>
      <c r="N2">
        <f>AnzProben</f>
        <v>0</v>
      </c>
      <c r="O2">
        <f>Kiste</f>
        <v>0</v>
      </c>
      <c r="P2" s="19">
        <f>DatumPN</f>
        <v>0</v>
      </c>
      <c r="Q2" t="str">
        <f>Probenehmer</f>
        <v/>
      </c>
    </row>
  </sheetData>
  <sheetProtection password="CAFB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52</vt:i4>
      </vt:variant>
    </vt:vector>
  </HeadingPairs>
  <TitlesOfParts>
    <vt:vector size="56" baseType="lpstr">
      <vt:lpstr>Eingabe_Kunde</vt:lpstr>
      <vt:lpstr>Probenannahme</vt:lpstr>
      <vt:lpstr>Vorgabewerte</vt:lpstr>
      <vt:lpstr>Daten</vt:lpstr>
      <vt:lpstr>Probenannahme!Anbaujahr</vt:lpstr>
      <vt:lpstr>Anbaujahr</vt:lpstr>
      <vt:lpstr>Probenannahme!Angaben_bei_Neukunden</vt:lpstr>
      <vt:lpstr>Angaben_bei_Neukunden</vt:lpstr>
      <vt:lpstr>Probenannahme!AnzProben</vt:lpstr>
      <vt:lpstr>AnzProben</vt:lpstr>
      <vt:lpstr>Probenannahme!Bemerkung</vt:lpstr>
      <vt:lpstr>Bemerkung</vt:lpstr>
      <vt:lpstr>Probenannahme!DatumPN</vt:lpstr>
      <vt:lpstr>DatumPN</vt:lpstr>
      <vt:lpstr>Eingabe_Kunde!Druckbereich</vt:lpstr>
      <vt:lpstr>Probenannahme!Druckbereich</vt:lpstr>
      <vt:lpstr>Probenannahme!Feldblock</vt:lpstr>
      <vt:lpstr>Feldblock</vt:lpstr>
      <vt:lpstr>Probenannahme!Flaeche</vt:lpstr>
      <vt:lpstr>Flaeche</vt:lpstr>
      <vt:lpstr>Gründe</vt:lpstr>
      <vt:lpstr>Jahre</vt:lpstr>
      <vt:lpstr>Probenannahme!Kiste</vt:lpstr>
      <vt:lpstr>Kiste</vt:lpstr>
      <vt:lpstr>Probenannahme!KistenNr</vt:lpstr>
      <vt:lpstr>KistenNr</vt:lpstr>
      <vt:lpstr>Probenannahme!Kreis</vt:lpstr>
      <vt:lpstr>Kreis</vt:lpstr>
      <vt:lpstr>Kreise</vt:lpstr>
      <vt:lpstr>Kundenliste</vt:lpstr>
      <vt:lpstr>Probenannahme!Kundennummer</vt:lpstr>
      <vt:lpstr>Kundennummer</vt:lpstr>
      <vt:lpstr>Probenannahme!LetztesJahr</vt:lpstr>
      <vt:lpstr>LetztesJahr</vt:lpstr>
      <vt:lpstr>Probenannahme!letztNAnbau</vt:lpstr>
      <vt:lpstr>letztNAnbau</vt:lpstr>
      <vt:lpstr>Probenannahme!NSorte</vt:lpstr>
      <vt:lpstr>NSorte</vt:lpstr>
      <vt:lpstr>Probenannahme!Probenehmer</vt:lpstr>
      <vt:lpstr>Probenehmer</vt:lpstr>
      <vt:lpstr>ProbenehmerListe</vt:lpstr>
      <vt:lpstr>Probenannahme!Regionaldienst</vt:lpstr>
      <vt:lpstr>Regionaldienst</vt:lpstr>
      <vt:lpstr>Regionaldienste</vt:lpstr>
      <vt:lpstr>Probenannahme!Schlag</vt:lpstr>
      <vt:lpstr>Schlag</vt:lpstr>
      <vt:lpstr>Probenannahme!SchlagAlt</vt:lpstr>
      <vt:lpstr>SchlagAlt</vt:lpstr>
      <vt:lpstr>Probenannahme!SchlagbezAlt</vt:lpstr>
      <vt:lpstr>SchlagbezAlt</vt:lpstr>
      <vt:lpstr>Probenannahme!Untersuchungsgrund</vt:lpstr>
      <vt:lpstr>Untersuchungsgrund</vt:lpstr>
      <vt:lpstr>Probenannahme!Verwendungszweck</vt:lpstr>
      <vt:lpstr>Verwendungszweck</vt:lpstr>
      <vt:lpstr>Vorjahre</vt:lpstr>
      <vt:lpstr>Zwecke</vt:lpstr>
    </vt:vector>
  </TitlesOfParts>
  <Company>LALLF MV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Albrecht</cp:lastModifiedBy>
  <cp:lastPrinted>2022-07-26T11:53:42Z</cp:lastPrinted>
  <dcterms:created xsi:type="dcterms:W3CDTF">2021-05-28T06:47:38Z</dcterms:created>
  <dcterms:modified xsi:type="dcterms:W3CDTF">2025-10-24T09:06:03Z</dcterms:modified>
</cp:coreProperties>
</file>